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ndreani\Documents\"/>
    </mc:Choice>
  </mc:AlternateContent>
  <xr:revisionPtr revIDLastSave="0" documentId="13_ncr:1_{1025FAFB-D775-470B-A313-5ED0401C7BA6}" xr6:coauthVersionLast="47" xr6:coauthVersionMax="47" xr10:uidLastSave="{00000000-0000-0000-0000-000000000000}"/>
  <bookViews>
    <workbookView xWindow="-120" yWindow="-120" windowWidth="29040" windowHeight="1584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rashoda'!$B$1:$I$20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  <c r="H13" i="3"/>
  <c r="G13" i="3"/>
  <c r="J13" i="3"/>
  <c r="L15" i="3"/>
  <c r="K15" i="3"/>
  <c r="F101" i="15"/>
  <c r="F100" i="15"/>
  <c r="E100" i="15"/>
  <c r="E104" i="15"/>
  <c r="E105" i="15"/>
  <c r="J12" i="1"/>
  <c r="L12" i="1" s="1"/>
  <c r="G12" i="1"/>
  <c r="H12" i="1"/>
  <c r="I12" i="1"/>
  <c r="G15" i="1"/>
  <c r="H15" i="1"/>
  <c r="I15" i="1"/>
  <c r="J15" i="1"/>
  <c r="I16" i="1"/>
  <c r="J16" i="1" l="1"/>
  <c r="L16" i="1" s="1"/>
  <c r="K12" i="1"/>
  <c r="H16" i="1"/>
  <c r="G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16" i="1" l="1"/>
  <c r="K26" i="1"/>
  <c r="H27" i="1"/>
  <c r="L23" i="1"/>
  <c r="J27" i="1"/>
  <c r="L27" i="1" s="1"/>
  <c r="G27" i="1"/>
  <c r="F107" i="15"/>
  <c r="E102" i="15"/>
  <c r="D102" i="15"/>
  <c r="D101" i="15" s="1"/>
  <c r="D100" i="15" s="1"/>
  <c r="C102" i="15"/>
  <c r="C101" i="15" s="1"/>
  <c r="C100" i="15" s="1"/>
  <c r="E98" i="15"/>
  <c r="D98" i="15"/>
  <c r="D97" i="15" s="1"/>
  <c r="D96" i="15" s="1"/>
  <c r="C98" i="15"/>
  <c r="C97" i="15" s="1"/>
  <c r="C96" i="15" s="1"/>
  <c r="E94" i="15"/>
  <c r="D94" i="15"/>
  <c r="C94" i="15"/>
  <c r="C93" i="15" s="1"/>
  <c r="E93" i="15"/>
  <c r="D93" i="15"/>
  <c r="E88" i="15"/>
  <c r="D88" i="15"/>
  <c r="C88" i="15"/>
  <c r="E80" i="15"/>
  <c r="D80" i="15"/>
  <c r="C80" i="15"/>
  <c r="E73" i="15"/>
  <c r="D73" i="15"/>
  <c r="C73" i="15"/>
  <c r="E70" i="15"/>
  <c r="D70" i="15"/>
  <c r="C70" i="15"/>
  <c r="F66" i="15"/>
  <c r="E63" i="15"/>
  <c r="F63" i="15" s="1"/>
  <c r="D63" i="15"/>
  <c r="D62" i="15" s="1"/>
  <c r="D61" i="15" s="1"/>
  <c r="C63" i="15"/>
  <c r="C62" i="15" s="1"/>
  <c r="C61" i="15" s="1"/>
  <c r="E59" i="15"/>
  <c r="D59" i="15"/>
  <c r="C59" i="15"/>
  <c r="C58" i="15" s="1"/>
  <c r="D58" i="15"/>
  <c r="E53" i="15"/>
  <c r="E52" i="15" s="1"/>
  <c r="D53" i="15"/>
  <c r="D52" i="15" s="1"/>
  <c r="D51" i="15" s="1"/>
  <c r="C53" i="15"/>
  <c r="C52" i="15" s="1"/>
  <c r="E49" i="15"/>
  <c r="E48" i="15" s="1"/>
  <c r="D49" i="15"/>
  <c r="D48" i="15" s="1"/>
  <c r="C49" i="15"/>
  <c r="C48" i="15" s="1"/>
  <c r="E42" i="15"/>
  <c r="D42" i="15"/>
  <c r="C42" i="15"/>
  <c r="E33" i="15"/>
  <c r="D33" i="15"/>
  <c r="C33" i="15"/>
  <c r="E26" i="15"/>
  <c r="D26" i="15"/>
  <c r="C26" i="15"/>
  <c r="E22" i="15"/>
  <c r="D22" i="15"/>
  <c r="C22" i="15"/>
  <c r="E18" i="15"/>
  <c r="D18" i="15"/>
  <c r="C18" i="15"/>
  <c r="E16" i="15"/>
  <c r="D16" i="15"/>
  <c r="C16" i="15"/>
  <c r="E13" i="15"/>
  <c r="D13" i="15"/>
  <c r="C13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9" i="5"/>
  <c r="G9" i="5" s="1"/>
  <c r="E9" i="5"/>
  <c r="D9" i="5"/>
  <c r="C9" i="5"/>
  <c r="H8" i="5"/>
  <c r="G8" i="5"/>
  <c r="F7" i="5"/>
  <c r="H7" i="5" s="1"/>
  <c r="E7" i="5"/>
  <c r="D7" i="5"/>
  <c r="C7" i="5"/>
  <c r="G7" i="5" s="1"/>
  <c r="E6" i="5"/>
  <c r="D6" i="5"/>
  <c r="L76" i="3"/>
  <c r="K76" i="3"/>
  <c r="L75" i="3"/>
  <c r="J75" i="3"/>
  <c r="K75" i="3" s="1"/>
  <c r="I75" i="3"/>
  <c r="I74" i="3" s="1"/>
  <c r="I65" i="3" s="1"/>
  <c r="H75" i="3"/>
  <c r="H74" i="3" s="1"/>
  <c r="G75" i="3"/>
  <c r="G74" i="3" s="1"/>
  <c r="J74" i="3"/>
  <c r="L73" i="3"/>
  <c r="K73" i="3"/>
  <c r="L72" i="3"/>
  <c r="J72" i="3"/>
  <c r="K72" i="3" s="1"/>
  <c r="I72" i="3"/>
  <c r="H72" i="3"/>
  <c r="G72" i="3"/>
  <c r="L71" i="3"/>
  <c r="K71" i="3"/>
  <c r="L70" i="3"/>
  <c r="K70" i="3"/>
  <c r="L69" i="3"/>
  <c r="K69" i="3"/>
  <c r="L68" i="3"/>
  <c r="K68" i="3"/>
  <c r="L67" i="3"/>
  <c r="J67" i="3"/>
  <c r="K67" i="3" s="1"/>
  <c r="I67" i="3"/>
  <c r="H67" i="3"/>
  <c r="G67" i="3"/>
  <c r="I66" i="3"/>
  <c r="H66" i="3"/>
  <c r="G66" i="3"/>
  <c r="G65" i="3" s="1"/>
  <c r="L64" i="3"/>
  <c r="K64" i="3"/>
  <c r="L63" i="3"/>
  <c r="J63" i="3"/>
  <c r="K63" i="3" s="1"/>
  <c r="I63" i="3"/>
  <c r="H63" i="3"/>
  <c r="G63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J56" i="3"/>
  <c r="L56" i="3" s="1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7" i="3"/>
  <c r="L47" i="3" s="1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J40" i="3"/>
  <c r="L40" i="3" s="1"/>
  <c r="I40" i="3"/>
  <c r="H40" i="3"/>
  <c r="G40" i="3"/>
  <c r="L39" i="3"/>
  <c r="K39" i="3"/>
  <c r="L38" i="3"/>
  <c r="K38" i="3"/>
  <c r="L37" i="3"/>
  <c r="K37" i="3"/>
  <c r="L36" i="3"/>
  <c r="J36" i="3"/>
  <c r="J35" i="3" s="1"/>
  <c r="I36" i="3"/>
  <c r="H36" i="3"/>
  <c r="H35" i="3" s="1"/>
  <c r="G36" i="3"/>
  <c r="G35" i="3" s="1"/>
  <c r="I35" i="3"/>
  <c r="L34" i="3"/>
  <c r="K34" i="3"/>
  <c r="L33" i="3"/>
  <c r="K33" i="3"/>
  <c r="J32" i="3"/>
  <c r="L32" i="3" s="1"/>
  <c r="I32" i="3"/>
  <c r="H32" i="3"/>
  <c r="G32" i="3"/>
  <c r="G26" i="3" s="1"/>
  <c r="L31" i="3"/>
  <c r="K31" i="3"/>
  <c r="J30" i="3"/>
  <c r="K30" i="3" s="1"/>
  <c r="I30" i="3"/>
  <c r="H30" i="3"/>
  <c r="G30" i="3"/>
  <c r="L29" i="3"/>
  <c r="K29" i="3"/>
  <c r="L28" i="3"/>
  <c r="K28" i="3"/>
  <c r="J27" i="3"/>
  <c r="J26" i="3" s="1"/>
  <c r="I27" i="3"/>
  <c r="I26" i="3" s="1"/>
  <c r="I25" i="3" s="1"/>
  <c r="H27" i="3"/>
  <c r="H26" i="3" s="1"/>
  <c r="H25" i="3" s="1"/>
  <c r="G27" i="3"/>
  <c r="L19" i="3"/>
  <c r="K19" i="3"/>
  <c r="L18" i="3"/>
  <c r="K18" i="3"/>
  <c r="J17" i="3"/>
  <c r="L17" i="3" s="1"/>
  <c r="I17" i="3"/>
  <c r="H17" i="3"/>
  <c r="H16" i="3" s="1"/>
  <c r="G17" i="3"/>
  <c r="G16" i="3" s="1"/>
  <c r="I16" i="3"/>
  <c r="L14" i="3"/>
  <c r="K14" i="3"/>
  <c r="L13" i="3"/>
  <c r="I12" i="3"/>
  <c r="I11" i="3" s="1"/>
  <c r="I10" i="3" s="1"/>
  <c r="H12" i="3"/>
  <c r="H11" i="3" s="1"/>
  <c r="H10" i="3" s="1"/>
  <c r="G12" i="3"/>
  <c r="K26" i="3" l="1"/>
  <c r="L26" i="3"/>
  <c r="I24" i="3"/>
  <c r="L35" i="3"/>
  <c r="K35" i="3"/>
  <c r="G25" i="3"/>
  <c r="G24" i="3" s="1"/>
  <c r="H65" i="3"/>
  <c r="H24" i="3" s="1"/>
  <c r="L74" i="3"/>
  <c r="K36" i="3"/>
  <c r="K32" i="3"/>
  <c r="L27" i="3"/>
  <c r="J62" i="3"/>
  <c r="J66" i="3"/>
  <c r="K27" i="3"/>
  <c r="K47" i="3"/>
  <c r="K40" i="3"/>
  <c r="K56" i="3"/>
  <c r="K74" i="3"/>
  <c r="L30" i="3"/>
  <c r="D69" i="15"/>
  <c r="D68" i="15" s="1"/>
  <c r="D8" i="15" s="1"/>
  <c r="D12" i="15"/>
  <c r="E62" i="15"/>
  <c r="E61" i="15" s="1"/>
  <c r="F61" i="15" s="1"/>
  <c r="F16" i="15"/>
  <c r="C12" i="15"/>
  <c r="D21" i="15"/>
  <c r="C69" i="15"/>
  <c r="C68" i="15" s="1"/>
  <c r="C8" i="15" s="1"/>
  <c r="F59" i="15"/>
  <c r="F88" i="15"/>
  <c r="F22" i="15"/>
  <c r="C21" i="15"/>
  <c r="F13" i="15"/>
  <c r="E101" i="15"/>
  <c r="F18" i="15"/>
  <c r="C51" i="15"/>
  <c r="F48" i="15"/>
  <c r="F73" i="15"/>
  <c r="F98" i="15"/>
  <c r="F49" i="15"/>
  <c r="E21" i="15"/>
  <c r="F80" i="15"/>
  <c r="F26" i="15"/>
  <c r="F52" i="15"/>
  <c r="F53" i="15"/>
  <c r="F94" i="15"/>
  <c r="F102" i="15"/>
  <c r="F93" i="15"/>
  <c r="E12" i="15"/>
  <c r="E69" i="15"/>
  <c r="E58" i="15"/>
  <c r="F58" i="15" s="1"/>
  <c r="F42" i="15"/>
  <c r="F70" i="15"/>
  <c r="F33" i="15"/>
  <c r="E97" i="15"/>
  <c r="H9" i="5"/>
  <c r="F6" i="5"/>
  <c r="H6" i="5" s="1"/>
  <c r="J16" i="3"/>
  <c r="L16" i="3" s="1"/>
  <c r="J12" i="3"/>
  <c r="K12" i="3" s="1"/>
  <c r="C6" i="5"/>
  <c r="K17" i="3"/>
  <c r="G11" i="3"/>
  <c r="K13" i="3"/>
  <c r="L66" i="3" l="1"/>
  <c r="K66" i="3"/>
  <c r="J65" i="3"/>
  <c r="L62" i="3"/>
  <c r="K62" i="3"/>
  <c r="J25" i="3"/>
  <c r="E51" i="15"/>
  <c r="F51" i="15" s="1"/>
  <c r="D11" i="15"/>
  <c r="D7" i="15" s="1"/>
  <c r="F62" i="15"/>
  <c r="C11" i="15"/>
  <c r="F21" i="15"/>
  <c r="C7" i="15"/>
  <c r="F12" i="15"/>
  <c r="E11" i="15"/>
  <c r="F97" i="15"/>
  <c r="E96" i="15"/>
  <c r="F96" i="15" s="1"/>
  <c r="F69" i="15"/>
  <c r="E68" i="15"/>
  <c r="G6" i="5"/>
  <c r="K16" i="3"/>
  <c r="J11" i="3"/>
  <c r="K11" i="3" s="1"/>
  <c r="L12" i="3"/>
  <c r="G10" i="3"/>
  <c r="K25" i="3" l="1"/>
  <c r="L25" i="3"/>
  <c r="J24" i="3"/>
  <c r="L65" i="3"/>
  <c r="K65" i="3"/>
  <c r="F68" i="15"/>
  <c r="E8" i="15"/>
  <c r="F8" i="15" s="1"/>
  <c r="F11" i="15"/>
  <c r="E7" i="15"/>
  <c r="F7" i="15" s="1"/>
  <c r="L11" i="3"/>
  <c r="J10" i="3"/>
  <c r="L10" i="3" s="1"/>
  <c r="L24" i="3" l="1"/>
  <c r="K24" i="3"/>
  <c r="K10" i="3"/>
</calcChain>
</file>

<file path=xl/sharedStrings.xml><?xml version="1.0" encoding="utf-8"?>
<sst xmlns="http://schemas.openxmlformats.org/spreadsheetml/2006/main" count="453" uniqueCount="192">
  <si>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</si>
  <si>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</si>
  <si>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</si>
  <si>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</si>
  <si>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</si>
  <si>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</si>
  <si>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</si>
  <si>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</si>
  <si>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</si>
  <si>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</si>
  <si>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</si>
  <si>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</si>
  <si>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</si>
  <si>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</si>
  <si>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</si>
  <si>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</si>
  <si>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</si>
  <si>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</si>
  <si>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</si>
  <si>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</si>
  <si>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</si>
  <si>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</si>
  <si>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</si>
  <si>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</si>
  <si>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</si>
  <si>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</si>
  <si>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</si>
  <si>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</si>
  <si>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</si>
  <si>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</si>
  <si>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</si>
  <si>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</si>
  <si>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</si>
  <si>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</si>
  <si>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</si>
  <si>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</si>
  <si>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</si>
  <si>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</si>
  <si>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</si>
  <si>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</si>
  <si>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</si>
  <si>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</si>
  <si>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</si>
  <si>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</si>
  <si>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</si>
  <si>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</si>
  <si>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</si>
  <si>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</si>
  <si>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</si>
  <si>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</si>
  <si>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</si>
  <si>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</si>
  <si>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</si>
  <si>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</si>
  <si>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</si>
  <si>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</si>
  <si>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</si>
  <si>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</si>
  <si>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</si>
  <si>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</si>
  <si>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</si>
  <si>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</si>
  <si>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</si>
  <si>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</si>
  <si>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</si>
  <si>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</si>
  <si>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</si>
  <si>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</si>
  <si>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</si>
  <si>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</si>
  <si>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</si>
  <si>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</si>
  <si>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</si>
  <si>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</si>
  <si>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</si>
  <si>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</si>
  <si>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</si>
  <si>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</si>
  <si>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</si>
  <si>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</si>
  <si>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</si>
  <si>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</si>
  <si>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</si>
  <si>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</si>
  <si>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</si>
  <si>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</si>
  <si>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</si>
  <si>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</si>
  <si>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</si>
  <si>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</si>
  <si>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</si>
  <si>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</si>
  <si>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</si>
  <si>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</si>
  <si>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</si>
  <si>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</si>
  <si>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</si>
  <si>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</si>
  <si>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</si>
  <si>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</si>
  <si>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</si>
  <si>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</si>
  <si>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</si>
  <si>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</si>
  <si>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</si>
  <si>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</si>
  <si>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</si>
  <si>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</si>
  <si>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</si>
  <si>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</si>
  <si>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</si>
  <si>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</si>
  <si>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</si>
  <si>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</si>
  <si>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</si>
  <si>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</si>
  <si>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</si>
  <si>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</si>
  <si>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</si>
  <si>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</si>
  <si>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</si>
  <si>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</si>
  <si>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</si>
  <si>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</si>
  <si>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</si>
  <si>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</si>
  <si>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</si>
  <si>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</si>
  <si>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</si>
  <si>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</si>
  <si>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</si>
  <si>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</si>
  <si>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</si>
  <si>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</si>
  <si>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</si>
  <si>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</si>
  <si>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</si>
  <si>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</si>
  <si>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</si>
  <si>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</si>
  <si>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</si>
  <si>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</si>
  <si>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</si>
  <si>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</si>
  <si>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</si>
  <si>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</si>
  <si>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</si>
  <si>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</si>
  <si>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</si>
  <si>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</si>
  <si>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</si>
  <si>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</si>
  <si>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</si>
  <si>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</si>
  <si>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4225</t>
  </si>
  <si>
    <t>INSTRUMENTI, UREĐAJI I STROJEVI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</si>
  <si>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</si>
  <si>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</si>
  <si>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</si>
  <si>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</si>
  <si>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</si>
  <si>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</si>
  <si>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</si>
  <si>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</si>
  <si>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</si>
  <si>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</si>
  <si>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</si>
  <si>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</si>
  <si>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</si>
  <si>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</si>
  <si>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</si>
  <si>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</si>
  <si>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0340 Zatvori</t>
  </si>
  <si>
    <t>109 Ministarstvo pravosuđa, uprave i digitalne transofrmacije</t>
  </si>
  <si>
    <t>15 Zatvori i kaznionice</t>
  </si>
  <si>
    <t>3277 ZATVOR U PULI - POLA</t>
  </si>
  <si>
    <t>2809 UPRAVLJANJE ZATVORSKIM I PROBACIJSKIM SUSTAVOM</t>
  </si>
  <si>
    <t>11</t>
  </si>
  <si>
    <t>A630000</t>
  </si>
  <si>
    <t>Izvršavanje kazne zatvora, mjere pritvora i odgojne mjere</t>
  </si>
  <si>
    <t>TEKUĆI PLAN  2025.*</t>
  </si>
  <si>
    <t>IZVRŠENJE 1.-6.2025.*</t>
  </si>
  <si>
    <t xml:space="preserve">INDEKS**
</t>
  </si>
  <si>
    <t>Opći prihodi i primici</t>
  </si>
  <si>
    <t>A630113</t>
  </si>
  <si>
    <t>Izvršavanje kazne zatvora, mjere pritvora i odgojne mjere (iz evidencijskih prihoda)</t>
  </si>
  <si>
    <t>Vlastiti prihodi</t>
  </si>
  <si>
    <t>68</t>
  </si>
  <si>
    <t>KAZNE, UPRAVNE MJERE I OSTALI PRIHODI</t>
  </si>
  <si>
    <t>683</t>
  </si>
  <si>
    <t>OSTALI PRIHODI</t>
  </si>
  <si>
    <t>6831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</si>
</sst>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8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34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9" fontId="6" fillId="8" borderId="3" xfId="2" applyNumberFormat="1" applyFont="1" applyFill="1" applyBorder="1" applyAlignment="1">
      <alignment horizontal="center" wrapText="1"/>
    </xf>
    <xf numFmtId="43" fontId="6" fillId="8" borderId="3" xfId="2" applyFont="1" applyFill="1" applyBorder="1" applyAlignment="1">
      <alignment horizontal="left" wrapText="1"/>
    </xf>
    <xf numFmtId="4" fontId="18" fillId="4" borderId="3" xfId="2" applyNumberFormat="1" applyFont="1" applyFill="1" applyBorder="1" applyAlignment="1">
      <alignment wrapText="1"/>
    </xf>
    <xf numFmtId="49" fontId="6" fillId="10" borderId="3" xfId="2" applyNumberFormat="1" applyFont="1" applyFill="1" applyBorder="1" applyAlignment="1">
      <alignment horizontal="center" wrapText="1"/>
    </xf>
    <xf numFmtId="43" fontId="6" fillId="10" borderId="3" xfId="2" applyFont="1" applyFill="1" applyBorder="1" applyAlignment="1">
      <alignment horizontal="left" wrapText="1"/>
    </xf>
    <xf numFmtId="4" fontId="18" fillId="11" borderId="3" xfId="2" applyNumberFormat="1" applyFont="1" applyFill="1" applyBorder="1" applyAlignment="1">
      <alignment wrapText="1"/>
    </xf>
    <xf numFmtId="4" fontId="18" fillId="2" borderId="14" xfId="2" applyNumberFormat="1" applyFont="1" applyFill="1" applyBorder="1" applyAlignment="1">
      <alignment wrapText="1"/>
    </xf>
    <xf numFmtId="49" fontId="3" fillId="12" borderId="14" xfId="2" applyNumberFormat="1" applyFont="1" applyFill="1" applyBorder="1" applyAlignment="1">
      <alignment horizontal="center" wrapText="1"/>
    </xf>
    <xf numFmtId="43" fontId="3" fillId="12" borderId="14" xfId="2" applyFont="1" applyFill="1" applyBorder="1" applyAlignment="1">
      <alignment horizontal="left" wrapText="1"/>
    </xf>
    <xf numFmtId="0" fontId="20" fillId="2" borderId="3" xfId="0" applyNumberFormat="1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workbookViewId="0">
      <selection activeCell="N29" sqref="N29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6" t="s">
        <v>41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05" t="s">
        <v>4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05" t="s">
        <v>24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8" t="s">
        <v>31</v>
      </c>
      <c r="C7" s="118"/>
      <c r="D7" s="118"/>
      <c r="E7" s="118"/>
      <c r="F7" s="118"/>
      <c r="G7" s="5"/>
      <c r="H7" s="6"/>
      <c r="I7" s="6"/>
      <c r="J7" s="6"/>
      <c r="K7" s="22"/>
      <c r="L7" s="22"/>
    </row>
    <row r="8" spans="2:13" ht="25.5" x14ac:dyDescent="0.25">
      <c r="B8" s="115" t="s">
        <v>3</v>
      </c>
      <c r="C8" s="115"/>
      <c r="D8" s="115"/>
      <c r="E8" s="115"/>
      <c r="F8" s="115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6">
        <v>1</v>
      </c>
      <c r="C9" s="116"/>
      <c r="D9" s="116"/>
      <c r="E9" s="116"/>
      <c r="F9" s="117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11" t="s">
        <v>8</v>
      </c>
      <c r="C10" s="112"/>
      <c r="D10" s="112"/>
      <c r="E10" s="112"/>
      <c r="F10" s="113"/>
      <c r="G10" s="85">
        <v>1969060.58</v>
      </c>
      <c r="H10" s="86">
        <v>4930943</v>
      </c>
      <c r="I10" s="86">
        <v>4930943</v>
      </c>
      <c r="J10" s="86">
        <v>2091994.46</v>
      </c>
      <c r="K10" s="86"/>
      <c r="L10" s="86"/>
    </row>
    <row r="11" spans="2:13" x14ac:dyDescent="0.25">
      <c r="B11" s="114" t="s">
        <v>7</v>
      </c>
      <c r="C11" s="113"/>
      <c r="D11" s="113"/>
      <c r="E11" s="113"/>
      <c r="F11" s="113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108" t="s">
        <v>0</v>
      </c>
      <c r="C12" s="109"/>
      <c r="D12" s="109"/>
      <c r="E12" s="109"/>
      <c r="F12" s="110"/>
      <c r="G12" s="87">
        <f>G10+G11</f>
        <v>1969060.58</v>
      </c>
      <c r="H12" s="87">
        <f t="shared" ref="H12:I12" si="0">H10+H11</f>
        <v>4930943</v>
      </c>
      <c r="I12" s="87">
        <f t="shared" si="0"/>
        <v>4930943</v>
      </c>
      <c r="J12" s="87">
        <f>J10+J11</f>
        <v>2091994.46</v>
      </c>
      <c r="K12" s="88">
        <f>J12/G12*100</f>
        <v>106.24327566397169</v>
      </c>
      <c r="L12" s="88">
        <f>J12/I12*100</f>
        <v>42.425849578873652</v>
      </c>
    </row>
    <row r="13" spans="2:13" x14ac:dyDescent="0.25">
      <c r="B13" s="124" t="s">
        <v>9</v>
      </c>
      <c r="C13" s="112"/>
      <c r="D13" s="112"/>
      <c r="E13" s="112"/>
      <c r="F13" s="112"/>
      <c r="G13" s="89">
        <v>1926510.56</v>
      </c>
      <c r="H13" s="86">
        <v>4497443</v>
      </c>
      <c r="I13" s="86">
        <v>4497443</v>
      </c>
      <c r="J13" s="86">
        <v>2062177.6</v>
      </c>
      <c r="K13" s="86"/>
      <c r="L13" s="86"/>
    </row>
    <row r="14" spans="2:13" x14ac:dyDescent="0.25">
      <c r="B14" s="114" t="s">
        <v>10</v>
      </c>
      <c r="C14" s="113"/>
      <c r="D14" s="113"/>
      <c r="E14" s="113"/>
      <c r="F14" s="113"/>
      <c r="G14" s="85">
        <v>36752.949999999997</v>
      </c>
      <c r="H14" s="86">
        <v>433500</v>
      </c>
      <c r="I14" s="86">
        <v>433500</v>
      </c>
      <c r="J14" s="86">
        <v>20017.599999999999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G13+G14</f>
        <v>1963263.51</v>
      </c>
      <c r="H15" s="87">
        <f t="shared" ref="H15:J15" si="1">H13+H14</f>
        <v>4930943</v>
      </c>
      <c r="I15" s="87">
        <f t="shared" si="1"/>
        <v>4930943</v>
      </c>
      <c r="J15" s="87">
        <f t="shared" si="1"/>
        <v>2082195.2000000002</v>
      </c>
      <c r="K15" s="88">
        <f>J15/G15*100</f>
        <v>106.057856695966</v>
      </c>
      <c r="L15" s="88">
        <f>J15/I15*100</f>
        <v>42.227119640198602</v>
      </c>
    </row>
    <row r="16" spans="2:13" x14ac:dyDescent="0.25">
      <c r="B16" s="123" t="s">
        <v>2</v>
      </c>
      <c r="C16" s="109"/>
      <c r="D16" s="109"/>
      <c r="E16" s="109"/>
      <c r="F16" s="109"/>
      <c r="G16" s="90">
        <f>G12-G15</f>
        <v>5797.0700000000652</v>
      </c>
      <c r="H16" s="90">
        <f t="shared" ref="H16:J16" si="2">H12-H15</f>
        <v>0</v>
      </c>
      <c r="I16" s="90">
        <f t="shared" si="2"/>
        <v>0</v>
      </c>
      <c r="J16" s="90">
        <f t="shared" si="2"/>
        <v>9799.2599999997765</v>
      </c>
      <c r="K16" s="88">
        <f>J16/G16*100</f>
        <v>169.03815203196902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8" t="s">
        <v>28</v>
      </c>
      <c r="C18" s="118"/>
      <c r="D18" s="118"/>
      <c r="E18" s="118"/>
      <c r="F18" s="118"/>
      <c r="G18" s="7"/>
      <c r="H18" s="7"/>
      <c r="I18" s="7"/>
      <c r="J18" s="7"/>
      <c r="K18" s="1"/>
      <c r="L18" s="1"/>
      <c r="M18" s="1"/>
    </row>
    <row r="19" spans="1:49" ht="25.5" x14ac:dyDescent="0.25">
      <c r="B19" s="115" t="s">
        <v>3</v>
      </c>
      <c r="C19" s="115"/>
      <c r="D19" s="115"/>
      <c r="E19" s="115"/>
      <c r="F19" s="115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9">
        <v>1</v>
      </c>
      <c r="C20" s="120"/>
      <c r="D20" s="120"/>
      <c r="E20" s="120"/>
      <c r="F20" s="120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11" t="s">
        <v>11</v>
      </c>
      <c r="C21" s="121"/>
      <c r="D21" s="121"/>
      <c r="E21" s="121"/>
      <c r="F21" s="121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25">
      <c r="B22" s="111" t="s">
        <v>12</v>
      </c>
      <c r="C22" s="112"/>
      <c r="D22" s="112"/>
      <c r="E22" s="112"/>
      <c r="F22" s="112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25">
      <c r="B23" s="125" t="s">
        <v>23</v>
      </c>
      <c r="C23" s="126"/>
      <c r="D23" s="126"/>
      <c r="E23" s="126"/>
      <c r="F23" s="127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11" t="s">
        <v>5</v>
      </c>
      <c r="C24" s="112"/>
      <c r="D24" s="112"/>
      <c r="E24" s="112"/>
      <c r="F24" s="112"/>
      <c r="G24" s="89">
        <v>72841.25</v>
      </c>
      <c r="H24" s="86">
        <v>0</v>
      </c>
      <c r="I24" s="86">
        <v>0</v>
      </c>
      <c r="J24" s="86">
        <v>75828.62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11" t="s">
        <v>27</v>
      </c>
      <c r="C25" s="112"/>
      <c r="D25" s="112"/>
      <c r="E25" s="112"/>
      <c r="F25" s="112"/>
      <c r="G25" s="89">
        <v>-78638.320000000007</v>
      </c>
      <c r="H25" s="86">
        <v>0</v>
      </c>
      <c r="I25" s="86">
        <v>0</v>
      </c>
      <c r="J25" s="86">
        <v>-85627.88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25" t="s">
        <v>29</v>
      </c>
      <c r="C26" s="126"/>
      <c r="D26" s="126"/>
      <c r="E26" s="126"/>
      <c r="F26" s="127"/>
      <c r="G26" s="94">
        <f>G24+G25</f>
        <v>-5797.070000000007</v>
      </c>
      <c r="H26" s="94">
        <f t="shared" ref="H26:J26" si="4">H24+H25</f>
        <v>0</v>
      </c>
      <c r="I26" s="94">
        <f t="shared" si="4"/>
        <v>0</v>
      </c>
      <c r="J26" s="94">
        <f t="shared" si="4"/>
        <v>-9799.2600000000093</v>
      </c>
      <c r="K26" s="93">
        <f>J26/G26*100</f>
        <v>169.03815203197473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22" t="s">
        <v>30</v>
      </c>
      <c r="C27" s="122"/>
      <c r="D27" s="122"/>
      <c r="E27" s="122"/>
      <c r="F27" s="122"/>
      <c r="G27" s="94">
        <f>G16+G26</f>
        <v>5.8207660913467407E-11</v>
      </c>
      <c r="H27" s="94">
        <f t="shared" ref="H27:J27" si="5">H16+H26</f>
        <v>0</v>
      </c>
      <c r="I27" s="94">
        <f t="shared" si="5"/>
        <v>0</v>
      </c>
      <c r="J27" s="94">
        <f t="shared" si="5"/>
        <v>-2.3283064365386963E-10</v>
      </c>
      <c r="K27" s="93"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7"/>
  <sheetViews>
    <sheetView zoomScale="90" zoomScaleNormal="90" workbookViewId="0">
      <selection activeCell="J12" sqref="J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5" t="s">
        <v>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5" t="s">
        <v>26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5" t="s">
        <v>15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8" t="s">
        <v>3</v>
      </c>
      <c r="C8" s="129"/>
      <c r="D8" s="129"/>
      <c r="E8" s="129"/>
      <c r="F8" s="130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31">
        <v>1</v>
      </c>
      <c r="C9" s="132"/>
      <c r="D9" s="132"/>
      <c r="E9" s="132"/>
      <c r="F9" s="133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1969060.58</v>
      </c>
      <c r="H10" s="65">
        <f>H11</f>
        <v>4930943</v>
      </c>
      <c r="I10" s="65">
        <f>I11</f>
        <v>4930943</v>
      </c>
      <c r="J10" s="65">
        <f>J11</f>
        <v>2091994.46</v>
      </c>
      <c r="K10" s="69">
        <f t="shared" ref="K10:K19" si="0">(J10*100)/G10</f>
        <v>106.2432756639717</v>
      </c>
      <c r="L10" s="69">
        <f t="shared" ref="L10:L19" si="1">(J10*100)/I10</f>
        <v>42.425849578873652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G12+G16</f>
        <v>1969060.58</v>
      </c>
      <c r="H11" s="65">
        <f>H12+H16</f>
        <v>4930943</v>
      </c>
      <c r="I11" s="65">
        <f>I12+I16</f>
        <v>4930943</v>
      </c>
      <c r="J11" s="65">
        <f>J12+J16</f>
        <v>2091994.46</v>
      </c>
      <c r="K11" s="65">
        <f t="shared" si="0"/>
        <v>106.2432756639717</v>
      </c>
      <c r="L11" s="65">
        <f t="shared" si="1"/>
        <v>42.425849578873652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2" si="2">G13</f>
        <v>21748.81</v>
      </c>
      <c r="H12" s="65">
        <f t="shared" si="2"/>
        <v>56300</v>
      </c>
      <c r="I12" s="65">
        <f t="shared" si="2"/>
        <v>56300</v>
      </c>
      <c r="J12" s="65">
        <f t="shared" si="2"/>
        <v>26512.17</v>
      </c>
      <c r="K12" s="65">
        <f t="shared" si="0"/>
        <v>121.9017040472559</v>
      </c>
      <c r="L12" s="65">
        <f t="shared" si="1"/>
        <v>47.090888099467143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>G14+G15</f>
        <v>21748.81</v>
      </c>
      <c r="H13" s="65">
        <f>H14+H15</f>
        <v>56300</v>
      </c>
      <c r="I13" s="65">
        <f>I14+I15</f>
        <v>56300</v>
      </c>
      <c r="J13" s="65">
        <f>J14+J15</f>
        <v>26512.17</v>
      </c>
      <c r="K13" s="65">
        <f t="shared" si="0"/>
        <v>121.9017040472559</v>
      </c>
      <c r="L13" s="65">
        <f t="shared" si="1"/>
        <v>47.090888099467143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21748.81</v>
      </c>
      <c r="H14" s="66">
        <v>56300</v>
      </c>
      <c r="I14" s="66">
        <v>56300</v>
      </c>
      <c r="J14" s="66">
        <v>20568.55</v>
      </c>
      <c r="K14" s="66">
        <f t="shared" si="0"/>
        <v>94.573220327916786</v>
      </c>
      <c r="L14" s="66">
        <f t="shared" si="1"/>
        <v>36.533836589698048</v>
      </c>
    </row>
    <row r="15" spans="2:12" x14ac:dyDescent="0.25">
      <c r="B15" s="66"/>
      <c r="C15" s="66"/>
      <c r="D15" s="66"/>
      <c r="E15" s="104">
        <v>6831</v>
      </c>
      <c r="F15" s="66" t="s">
        <v>190</v>
      </c>
      <c r="G15" s="66">
        <v>0</v>
      </c>
      <c r="H15" s="66">
        <v>0</v>
      </c>
      <c r="I15" s="66">
        <v>0</v>
      </c>
      <c r="J15" s="66">
        <v>5943.62</v>
      </c>
      <c r="K15" s="66" t="e">
        <f>(J15*100)/G15</f>
        <v>#DIV/0!</v>
      </c>
      <c r="L15" s="66" t="e">
        <f>(J15*100)/I15</f>
        <v>#DIV/0!</v>
      </c>
    </row>
    <row r="16" spans="2:12" x14ac:dyDescent="0.25">
      <c r="B16" s="65"/>
      <c r="C16" s="65" t="s">
        <v>58</v>
      </c>
      <c r="D16" s="65"/>
      <c r="E16" s="65"/>
      <c r="F16" s="65" t="s">
        <v>59</v>
      </c>
      <c r="G16" s="65">
        <f>G17</f>
        <v>1947311.77</v>
      </c>
      <c r="H16" s="65">
        <f>H17</f>
        <v>4874643</v>
      </c>
      <c r="I16" s="65">
        <f>I17</f>
        <v>4874643</v>
      </c>
      <c r="J16" s="65">
        <f>J17</f>
        <v>2065482.29</v>
      </c>
      <c r="K16" s="65">
        <f t="shared" si="0"/>
        <v>106.06839242798804</v>
      </c>
      <c r="L16" s="65">
        <f t="shared" si="1"/>
        <v>42.371970419167106</v>
      </c>
    </row>
    <row r="17" spans="2:12" x14ac:dyDescent="0.25">
      <c r="B17" s="65"/>
      <c r="C17" s="65"/>
      <c r="D17" s="65" t="s">
        <v>60</v>
      </c>
      <c r="E17" s="65"/>
      <c r="F17" s="65" t="s">
        <v>61</v>
      </c>
      <c r="G17" s="65">
        <f>G18+G19</f>
        <v>1947311.77</v>
      </c>
      <c r="H17" s="65">
        <f>H18+H19</f>
        <v>4874643</v>
      </c>
      <c r="I17" s="65">
        <f>I18+I19</f>
        <v>4874643</v>
      </c>
      <c r="J17" s="65">
        <f>J18+J19</f>
        <v>2065482.29</v>
      </c>
      <c r="K17" s="65">
        <f t="shared" si="0"/>
        <v>106.06839242798804</v>
      </c>
      <c r="L17" s="65">
        <f t="shared" si="1"/>
        <v>42.371970419167106</v>
      </c>
    </row>
    <row r="18" spans="2:12" x14ac:dyDescent="0.25">
      <c r="B18" s="66"/>
      <c r="C18" s="66"/>
      <c r="D18" s="66"/>
      <c r="E18" s="66" t="s">
        <v>62</v>
      </c>
      <c r="F18" s="66" t="s">
        <v>63</v>
      </c>
      <c r="G18" s="66">
        <v>1910558.82</v>
      </c>
      <c r="H18" s="66">
        <v>4441143</v>
      </c>
      <c r="I18" s="66">
        <v>4441143</v>
      </c>
      <c r="J18" s="66">
        <v>2045694.69</v>
      </c>
      <c r="K18" s="66">
        <f t="shared" si="0"/>
        <v>107.07310701902388</v>
      </c>
      <c r="L18" s="66">
        <f t="shared" si="1"/>
        <v>46.06234678775261</v>
      </c>
    </row>
    <row r="19" spans="2:12" x14ac:dyDescent="0.25">
      <c r="B19" s="66"/>
      <c r="C19" s="66"/>
      <c r="D19" s="66"/>
      <c r="E19" s="66" t="s">
        <v>64</v>
      </c>
      <c r="F19" s="66" t="s">
        <v>65</v>
      </c>
      <c r="G19" s="66">
        <v>36752.949999999997</v>
      </c>
      <c r="H19" s="66">
        <v>433500</v>
      </c>
      <c r="I19" s="66">
        <v>433500</v>
      </c>
      <c r="J19" s="66">
        <v>19787.599999999999</v>
      </c>
      <c r="K19" s="66">
        <f t="shared" si="0"/>
        <v>53.839487714591613</v>
      </c>
      <c r="L19" s="66">
        <f t="shared" si="1"/>
        <v>4.5646136101499417</v>
      </c>
    </row>
    <row r="20" spans="2:12" x14ac:dyDescent="0.25">
      <c r="F20" s="35"/>
    </row>
    <row r="21" spans="2:12" x14ac:dyDescent="0.25">
      <c r="F21" s="35"/>
    </row>
    <row r="22" spans="2:12" ht="36.75" customHeight="1" x14ac:dyDescent="0.25">
      <c r="B22" s="128" t="s">
        <v>3</v>
      </c>
      <c r="C22" s="129"/>
      <c r="D22" s="129"/>
      <c r="E22" s="129"/>
      <c r="F22" s="130"/>
      <c r="G22" s="28" t="s">
        <v>46</v>
      </c>
      <c r="H22" s="28" t="s">
        <v>43</v>
      </c>
      <c r="I22" s="28" t="s">
        <v>44</v>
      </c>
      <c r="J22" s="28" t="s">
        <v>47</v>
      </c>
      <c r="K22" s="28" t="s">
        <v>6</v>
      </c>
      <c r="L22" s="28" t="s">
        <v>22</v>
      </c>
    </row>
    <row r="23" spans="2:12" x14ac:dyDescent="0.25">
      <c r="B23" s="131">
        <v>1</v>
      </c>
      <c r="C23" s="132"/>
      <c r="D23" s="132"/>
      <c r="E23" s="132"/>
      <c r="F23" s="133"/>
      <c r="G23" s="30">
        <v>2</v>
      </c>
      <c r="H23" s="30">
        <v>3</v>
      </c>
      <c r="I23" s="30">
        <v>4</v>
      </c>
      <c r="J23" s="30">
        <v>5</v>
      </c>
      <c r="K23" s="30" t="s">
        <v>13</v>
      </c>
      <c r="L23" s="30" t="s">
        <v>14</v>
      </c>
    </row>
    <row r="24" spans="2:12" x14ac:dyDescent="0.25">
      <c r="B24" s="65"/>
      <c r="C24" s="66"/>
      <c r="D24" s="67"/>
      <c r="E24" s="68"/>
      <c r="F24" s="8" t="s">
        <v>21</v>
      </c>
      <c r="G24" s="65">
        <f>G25+G65</f>
        <v>1963263.51</v>
      </c>
      <c r="H24" s="65">
        <f>H25+H65</f>
        <v>4930943</v>
      </c>
      <c r="I24" s="65">
        <f>I25+I65</f>
        <v>4930943</v>
      </c>
      <c r="J24" s="65">
        <f>J25+J65</f>
        <v>2082195.2</v>
      </c>
      <c r="K24" s="70">
        <f t="shared" ref="K24:K55" si="3">(J24*100)/G24</f>
        <v>106.05785669596641</v>
      </c>
      <c r="L24" s="70">
        <f t="shared" ref="L24:L55" si="4">(J24*100)/I24</f>
        <v>42.227119640198637</v>
      </c>
    </row>
    <row r="25" spans="2:12" x14ac:dyDescent="0.25">
      <c r="B25" s="65" t="s">
        <v>66</v>
      </c>
      <c r="C25" s="65"/>
      <c r="D25" s="65"/>
      <c r="E25" s="65"/>
      <c r="F25" s="65" t="s">
        <v>67</v>
      </c>
      <c r="G25" s="65">
        <f>G26+G35+G62</f>
        <v>1926510.56</v>
      </c>
      <c r="H25" s="65">
        <f>H26+H35+H62</f>
        <v>4497443</v>
      </c>
      <c r="I25" s="65">
        <f>I26+I35+I62</f>
        <v>4497443</v>
      </c>
      <c r="J25" s="65">
        <f>J26+J35+J62</f>
        <v>2062177.5999999999</v>
      </c>
      <c r="K25" s="65">
        <f t="shared" si="3"/>
        <v>107.04211245019077</v>
      </c>
      <c r="L25" s="65">
        <f t="shared" si="4"/>
        <v>45.852223141015905</v>
      </c>
    </row>
    <row r="26" spans="2:12" x14ac:dyDescent="0.25">
      <c r="B26" s="65"/>
      <c r="C26" s="65" t="s">
        <v>68</v>
      </c>
      <c r="D26" s="65"/>
      <c r="E26" s="65"/>
      <c r="F26" s="65" t="s">
        <v>69</v>
      </c>
      <c r="G26" s="65">
        <f>G27+G30+G32</f>
        <v>1590453.48</v>
      </c>
      <c r="H26" s="65">
        <f>H27+H30+H32</f>
        <v>3656910</v>
      </c>
      <c r="I26" s="65">
        <f>I27+I30+I32</f>
        <v>3656910</v>
      </c>
      <c r="J26" s="65">
        <f>J27+J30+J32</f>
        <v>1694270.9599999997</v>
      </c>
      <c r="K26" s="65">
        <f t="shared" si="3"/>
        <v>106.52753955431628</v>
      </c>
      <c r="L26" s="65">
        <f t="shared" si="4"/>
        <v>46.330671523225888</v>
      </c>
    </row>
    <row r="27" spans="2:12" x14ac:dyDescent="0.25">
      <c r="B27" s="65"/>
      <c r="C27" s="65"/>
      <c r="D27" s="65" t="s">
        <v>70</v>
      </c>
      <c r="E27" s="65"/>
      <c r="F27" s="65" t="s">
        <v>71</v>
      </c>
      <c r="G27" s="65">
        <f>G28+G29</f>
        <v>1177128.25</v>
      </c>
      <c r="H27" s="65">
        <f>H28+H29</f>
        <v>2787324</v>
      </c>
      <c r="I27" s="65">
        <f>I28+I29</f>
        <v>2787324</v>
      </c>
      <c r="J27" s="65">
        <f>J28+J29</f>
        <v>1273656.6299999999</v>
      </c>
      <c r="K27" s="65">
        <f t="shared" si="3"/>
        <v>108.20032821402424</v>
      </c>
      <c r="L27" s="65">
        <f t="shared" si="4"/>
        <v>45.694602780301103</v>
      </c>
    </row>
    <row r="28" spans="2:12" x14ac:dyDescent="0.25">
      <c r="B28" s="66"/>
      <c r="C28" s="66"/>
      <c r="D28" s="66"/>
      <c r="E28" s="66" t="s">
        <v>72</v>
      </c>
      <c r="F28" s="66" t="s">
        <v>73</v>
      </c>
      <c r="G28" s="66">
        <v>1078879.3899999999</v>
      </c>
      <c r="H28" s="66">
        <v>2533057</v>
      </c>
      <c r="I28" s="66">
        <v>2533057</v>
      </c>
      <c r="J28" s="66">
        <v>1167903</v>
      </c>
      <c r="K28" s="66">
        <f t="shared" si="3"/>
        <v>108.25148861171591</v>
      </c>
      <c r="L28" s="66">
        <f t="shared" si="4"/>
        <v>46.106463455026869</v>
      </c>
    </row>
    <row r="29" spans="2:12" x14ac:dyDescent="0.25">
      <c r="B29" s="66"/>
      <c r="C29" s="66"/>
      <c r="D29" s="66"/>
      <c r="E29" s="66" t="s">
        <v>74</v>
      </c>
      <c r="F29" s="66" t="s">
        <v>75</v>
      </c>
      <c r="G29" s="66">
        <v>98248.86</v>
      </c>
      <c r="H29" s="66">
        <v>254267</v>
      </c>
      <c r="I29" s="66">
        <v>254267</v>
      </c>
      <c r="J29" s="66">
        <v>105753.63</v>
      </c>
      <c r="K29" s="66">
        <f t="shared" si="3"/>
        <v>107.63853137837935</v>
      </c>
      <c r="L29" s="66">
        <f t="shared" si="4"/>
        <v>41.591567132187819</v>
      </c>
    </row>
    <row r="30" spans="2:12" x14ac:dyDescent="0.25">
      <c r="B30" s="65"/>
      <c r="C30" s="65"/>
      <c r="D30" s="65" t="s">
        <v>76</v>
      </c>
      <c r="E30" s="65"/>
      <c r="F30" s="65" t="s">
        <v>77</v>
      </c>
      <c r="G30" s="65">
        <f>G31</f>
        <v>105487.03</v>
      </c>
      <c r="H30" s="65">
        <f>H31</f>
        <v>139240</v>
      </c>
      <c r="I30" s="65">
        <f>I31</f>
        <v>139240</v>
      </c>
      <c r="J30" s="65">
        <f>J31</f>
        <v>88376.14</v>
      </c>
      <c r="K30" s="65">
        <f t="shared" si="3"/>
        <v>83.779152754608788</v>
      </c>
      <c r="L30" s="65">
        <f t="shared" si="4"/>
        <v>63.470367710428036</v>
      </c>
    </row>
    <row r="31" spans="2:12" x14ac:dyDescent="0.25">
      <c r="B31" s="66"/>
      <c r="C31" s="66"/>
      <c r="D31" s="66"/>
      <c r="E31" s="66" t="s">
        <v>78</v>
      </c>
      <c r="F31" s="66" t="s">
        <v>77</v>
      </c>
      <c r="G31" s="66">
        <v>105487.03</v>
      </c>
      <c r="H31" s="66">
        <v>139240</v>
      </c>
      <c r="I31" s="66">
        <v>139240</v>
      </c>
      <c r="J31" s="66">
        <v>88376.14</v>
      </c>
      <c r="K31" s="66">
        <f t="shared" si="3"/>
        <v>83.779152754608788</v>
      </c>
      <c r="L31" s="66">
        <f t="shared" si="4"/>
        <v>63.470367710428036</v>
      </c>
    </row>
    <row r="32" spans="2:12" x14ac:dyDescent="0.25">
      <c r="B32" s="65"/>
      <c r="C32" s="65"/>
      <c r="D32" s="65" t="s">
        <v>79</v>
      </c>
      <c r="E32" s="65"/>
      <c r="F32" s="65" t="s">
        <v>80</v>
      </c>
      <c r="G32" s="65">
        <f>G33+G34</f>
        <v>307838.2</v>
      </c>
      <c r="H32" s="65">
        <f>H33+H34</f>
        <v>730346</v>
      </c>
      <c r="I32" s="65">
        <f>I33+I34</f>
        <v>730346</v>
      </c>
      <c r="J32" s="65">
        <f>J33+J34</f>
        <v>332238.18999999994</v>
      </c>
      <c r="K32" s="65">
        <f t="shared" si="3"/>
        <v>107.92623852400382</v>
      </c>
      <c r="L32" s="65">
        <f t="shared" si="4"/>
        <v>45.49051956196103</v>
      </c>
    </row>
    <row r="33" spans="2:12" x14ac:dyDescent="0.25">
      <c r="B33" s="66"/>
      <c r="C33" s="66"/>
      <c r="D33" s="66"/>
      <c r="E33" s="66" t="s">
        <v>81</v>
      </c>
      <c r="F33" s="66" t="s">
        <v>82</v>
      </c>
      <c r="G33" s="66">
        <v>131522.13</v>
      </c>
      <c r="H33" s="66">
        <v>305505</v>
      </c>
      <c r="I33" s="66">
        <v>305505</v>
      </c>
      <c r="J33" s="66">
        <v>139929.60999999999</v>
      </c>
      <c r="K33" s="66">
        <f t="shared" si="3"/>
        <v>106.39244513451841</v>
      </c>
      <c r="L33" s="66">
        <f t="shared" si="4"/>
        <v>45.802723359683142</v>
      </c>
    </row>
    <row r="34" spans="2:12" x14ac:dyDescent="0.25">
      <c r="B34" s="66"/>
      <c r="C34" s="66"/>
      <c r="D34" s="66"/>
      <c r="E34" s="66" t="s">
        <v>83</v>
      </c>
      <c r="F34" s="66" t="s">
        <v>84</v>
      </c>
      <c r="G34" s="66">
        <v>176316.07</v>
      </c>
      <c r="H34" s="66">
        <v>424841</v>
      </c>
      <c r="I34" s="66">
        <v>424841</v>
      </c>
      <c r="J34" s="66">
        <v>192308.58</v>
      </c>
      <c r="K34" s="66">
        <f t="shared" si="3"/>
        <v>109.07036437461429</v>
      </c>
      <c r="L34" s="66">
        <f t="shared" si="4"/>
        <v>45.266012461132519</v>
      </c>
    </row>
    <row r="35" spans="2:12" x14ac:dyDescent="0.25">
      <c r="B35" s="65"/>
      <c r="C35" s="65" t="s">
        <v>85</v>
      </c>
      <c r="D35" s="65"/>
      <c r="E35" s="65"/>
      <c r="F35" s="65" t="s">
        <v>86</v>
      </c>
      <c r="G35" s="65">
        <f>G36+G40+G47+G56</f>
        <v>334892.48000000004</v>
      </c>
      <c r="H35" s="65">
        <f>H36+H40+H47+H56</f>
        <v>838051</v>
      </c>
      <c r="I35" s="65">
        <f>I36+I40+I47+I56</f>
        <v>838051</v>
      </c>
      <c r="J35" s="65">
        <f>J36+J40+J47+J56</f>
        <v>366577.27</v>
      </c>
      <c r="K35" s="65">
        <f t="shared" si="3"/>
        <v>109.46118288472765</v>
      </c>
      <c r="L35" s="65">
        <f t="shared" si="4"/>
        <v>43.741642215091922</v>
      </c>
    </row>
    <row r="36" spans="2:12" x14ac:dyDescent="0.25">
      <c r="B36" s="65"/>
      <c r="C36" s="65"/>
      <c r="D36" s="65" t="s">
        <v>87</v>
      </c>
      <c r="E36" s="65"/>
      <c r="F36" s="65" t="s">
        <v>88</v>
      </c>
      <c r="G36" s="65">
        <f>G37+G38+G39</f>
        <v>29941.05</v>
      </c>
      <c r="H36" s="65">
        <f>H37+H38+H39</f>
        <v>100844</v>
      </c>
      <c r="I36" s="65">
        <f>I37+I38+I39</f>
        <v>100844</v>
      </c>
      <c r="J36" s="65">
        <f>J37+J38+J39</f>
        <v>27208.35</v>
      </c>
      <c r="K36" s="65">
        <f t="shared" si="3"/>
        <v>90.873065573852628</v>
      </c>
      <c r="L36" s="65">
        <f t="shared" si="4"/>
        <v>26.980633453651183</v>
      </c>
    </row>
    <row r="37" spans="2:12" x14ac:dyDescent="0.25">
      <c r="B37" s="66"/>
      <c r="C37" s="66"/>
      <c r="D37" s="66"/>
      <c r="E37" s="66" t="s">
        <v>89</v>
      </c>
      <c r="F37" s="66" t="s">
        <v>90</v>
      </c>
      <c r="G37" s="66">
        <v>2514.1</v>
      </c>
      <c r="H37" s="66">
        <v>3800</v>
      </c>
      <c r="I37" s="66">
        <v>3800</v>
      </c>
      <c r="J37" s="66">
        <v>2109.39</v>
      </c>
      <c r="K37" s="66">
        <f t="shared" si="3"/>
        <v>83.902390517481408</v>
      </c>
      <c r="L37" s="66">
        <f t="shared" si="4"/>
        <v>55.510263157894734</v>
      </c>
    </row>
    <row r="38" spans="2:12" x14ac:dyDescent="0.25">
      <c r="B38" s="66"/>
      <c r="C38" s="66"/>
      <c r="D38" s="66"/>
      <c r="E38" s="66" t="s">
        <v>91</v>
      </c>
      <c r="F38" s="66" t="s">
        <v>92</v>
      </c>
      <c r="G38" s="66">
        <v>26471.95</v>
      </c>
      <c r="H38" s="66">
        <v>94544</v>
      </c>
      <c r="I38" s="66">
        <v>94544</v>
      </c>
      <c r="J38" s="66">
        <v>24988.959999999999</v>
      </c>
      <c r="K38" s="66">
        <f t="shared" si="3"/>
        <v>94.39788153120567</v>
      </c>
      <c r="L38" s="66">
        <f t="shared" si="4"/>
        <v>26.431037400575395</v>
      </c>
    </row>
    <row r="39" spans="2:12" x14ac:dyDescent="0.25">
      <c r="B39" s="66"/>
      <c r="C39" s="66"/>
      <c r="D39" s="66"/>
      <c r="E39" s="66" t="s">
        <v>93</v>
      </c>
      <c r="F39" s="66" t="s">
        <v>94</v>
      </c>
      <c r="G39" s="66">
        <v>955</v>
      </c>
      <c r="H39" s="66">
        <v>2500</v>
      </c>
      <c r="I39" s="66">
        <v>2500</v>
      </c>
      <c r="J39" s="66">
        <v>110</v>
      </c>
      <c r="K39" s="66">
        <f t="shared" si="3"/>
        <v>11.518324607329843</v>
      </c>
      <c r="L39" s="66">
        <f t="shared" si="4"/>
        <v>4.4000000000000004</v>
      </c>
    </row>
    <row r="40" spans="2:12" x14ac:dyDescent="0.25">
      <c r="B40" s="65"/>
      <c r="C40" s="65"/>
      <c r="D40" s="65" t="s">
        <v>95</v>
      </c>
      <c r="E40" s="65"/>
      <c r="F40" s="65" t="s">
        <v>96</v>
      </c>
      <c r="G40" s="65">
        <f>G41+G42+G43+G44+G45+G46</f>
        <v>204699.49000000002</v>
      </c>
      <c r="H40" s="65">
        <f>H41+H42+H43+H44+H45+H46</f>
        <v>517332</v>
      </c>
      <c r="I40" s="65">
        <f>I41+I42+I43+I44+I45+I46</f>
        <v>517332</v>
      </c>
      <c r="J40" s="65">
        <f>J41+J42+J43+J44+J45+J46</f>
        <v>219201.12000000002</v>
      </c>
      <c r="K40" s="65">
        <f t="shared" si="3"/>
        <v>107.08435082080567</v>
      </c>
      <c r="L40" s="65">
        <f t="shared" si="4"/>
        <v>42.371459720257015</v>
      </c>
    </row>
    <row r="41" spans="2:12" x14ac:dyDescent="0.25">
      <c r="B41" s="66"/>
      <c r="C41" s="66"/>
      <c r="D41" s="66"/>
      <c r="E41" s="66" t="s">
        <v>97</v>
      </c>
      <c r="F41" s="66" t="s">
        <v>98</v>
      </c>
      <c r="G41" s="66">
        <v>14600.96</v>
      </c>
      <c r="H41" s="66">
        <v>31800</v>
      </c>
      <c r="I41" s="66">
        <v>31800</v>
      </c>
      <c r="J41" s="66">
        <v>15519</v>
      </c>
      <c r="K41" s="66">
        <f t="shared" si="3"/>
        <v>106.28753177873236</v>
      </c>
      <c r="L41" s="66">
        <f t="shared" si="4"/>
        <v>48.801886792452834</v>
      </c>
    </row>
    <row r="42" spans="2:12" x14ac:dyDescent="0.25">
      <c r="B42" s="66"/>
      <c r="C42" s="66"/>
      <c r="D42" s="66"/>
      <c r="E42" s="66" t="s">
        <v>99</v>
      </c>
      <c r="F42" s="66" t="s">
        <v>100</v>
      </c>
      <c r="G42" s="66">
        <v>112230.13</v>
      </c>
      <c r="H42" s="66">
        <v>254164</v>
      </c>
      <c r="I42" s="66">
        <v>254164</v>
      </c>
      <c r="J42" s="66">
        <v>131077.42000000001</v>
      </c>
      <c r="K42" s="66">
        <f t="shared" si="3"/>
        <v>116.79343149651525</v>
      </c>
      <c r="L42" s="66">
        <f t="shared" si="4"/>
        <v>51.571985017547732</v>
      </c>
    </row>
    <row r="43" spans="2:12" x14ac:dyDescent="0.25">
      <c r="B43" s="66"/>
      <c r="C43" s="66"/>
      <c r="D43" s="66"/>
      <c r="E43" s="66" t="s">
        <v>101</v>
      </c>
      <c r="F43" s="66" t="s">
        <v>102</v>
      </c>
      <c r="G43" s="66">
        <v>63387.91</v>
      </c>
      <c r="H43" s="66">
        <v>189468</v>
      </c>
      <c r="I43" s="66">
        <v>189468</v>
      </c>
      <c r="J43" s="66">
        <v>58800.160000000003</v>
      </c>
      <c r="K43" s="66">
        <f t="shared" si="3"/>
        <v>92.762421098913023</v>
      </c>
      <c r="L43" s="66">
        <f t="shared" si="4"/>
        <v>31.034348808242026</v>
      </c>
    </row>
    <row r="44" spans="2:12" x14ac:dyDescent="0.25">
      <c r="B44" s="66"/>
      <c r="C44" s="66"/>
      <c r="D44" s="66"/>
      <c r="E44" s="66" t="s">
        <v>103</v>
      </c>
      <c r="F44" s="66" t="s">
        <v>104</v>
      </c>
      <c r="G44" s="66">
        <v>10184.219999999999</v>
      </c>
      <c r="H44" s="66">
        <v>34000</v>
      </c>
      <c r="I44" s="66">
        <v>34000</v>
      </c>
      <c r="J44" s="66">
        <v>9170.08</v>
      </c>
      <c r="K44" s="66">
        <f t="shared" si="3"/>
        <v>90.042045438924148</v>
      </c>
      <c r="L44" s="66">
        <f t="shared" si="4"/>
        <v>26.970823529411764</v>
      </c>
    </row>
    <row r="45" spans="2:12" x14ac:dyDescent="0.25">
      <c r="B45" s="66"/>
      <c r="C45" s="66"/>
      <c r="D45" s="66"/>
      <c r="E45" s="66" t="s">
        <v>105</v>
      </c>
      <c r="F45" s="66" t="s">
        <v>106</v>
      </c>
      <c r="G45" s="66">
        <v>3571.29</v>
      </c>
      <c r="H45" s="66">
        <v>5700</v>
      </c>
      <c r="I45" s="66">
        <v>5700</v>
      </c>
      <c r="J45" s="66">
        <v>3359.89</v>
      </c>
      <c r="K45" s="66">
        <f t="shared" si="3"/>
        <v>94.080570326128651</v>
      </c>
      <c r="L45" s="66">
        <f t="shared" si="4"/>
        <v>58.945438596491229</v>
      </c>
    </row>
    <row r="46" spans="2:12" x14ac:dyDescent="0.25">
      <c r="B46" s="66"/>
      <c r="C46" s="66"/>
      <c r="D46" s="66"/>
      <c r="E46" s="66" t="s">
        <v>107</v>
      </c>
      <c r="F46" s="66" t="s">
        <v>108</v>
      </c>
      <c r="G46" s="66">
        <v>724.98</v>
      </c>
      <c r="H46" s="66">
        <v>2200</v>
      </c>
      <c r="I46" s="66">
        <v>2200</v>
      </c>
      <c r="J46" s="66">
        <v>1274.57</v>
      </c>
      <c r="K46" s="66">
        <f t="shared" si="3"/>
        <v>175.80760848575133</v>
      </c>
      <c r="L46" s="66">
        <f t="shared" si="4"/>
        <v>57.935000000000002</v>
      </c>
    </row>
    <row r="47" spans="2:12" x14ac:dyDescent="0.25">
      <c r="B47" s="65"/>
      <c r="C47" s="65"/>
      <c r="D47" s="65" t="s">
        <v>109</v>
      </c>
      <c r="E47" s="65"/>
      <c r="F47" s="65" t="s">
        <v>110</v>
      </c>
      <c r="G47" s="65">
        <f>G48+G49+G50+G51+G52+G53+G54+G55</f>
        <v>83895.85</v>
      </c>
      <c r="H47" s="65">
        <f>H48+H49+H50+H51+H52+H53+H54+H55</f>
        <v>177073</v>
      </c>
      <c r="I47" s="65">
        <f>I48+I49+I50+I51+I52+I53+I54+I55</f>
        <v>177073</v>
      </c>
      <c r="J47" s="65">
        <f>J48+J49+J50+J51+J52+J53+J54+J55</f>
        <v>99580.15</v>
      </c>
      <c r="K47" s="65">
        <f t="shared" si="3"/>
        <v>118.69496524559915</v>
      </c>
      <c r="L47" s="65">
        <f t="shared" si="4"/>
        <v>56.236778051989859</v>
      </c>
    </row>
    <row r="48" spans="2:12" x14ac:dyDescent="0.25">
      <c r="B48" s="66"/>
      <c r="C48" s="66"/>
      <c r="D48" s="66"/>
      <c r="E48" s="66" t="s">
        <v>111</v>
      </c>
      <c r="F48" s="66" t="s">
        <v>112</v>
      </c>
      <c r="G48" s="66">
        <v>5929.39</v>
      </c>
      <c r="H48" s="66">
        <v>12850</v>
      </c>
      <c r="I48" s="66">
        <v>12850</v>
      </c>
      <c r="J48" s="66">
        <v>8471.31</v>
      </c>
      <c r="K48" s="66">
        <f t="shared" si="3"/>
        <v>142.8698398992139</v>
      </c>
      <c r="L48" s="66">
        <f t="shared" si="4"/>
        <v>65.924591439688712</v>
      </c>
    </row>
    <row r="49" spans="2:12" x14ac:dyDescent="0.25">
      <c r="B49" s="66"/>
      <c r="C49" s="66"/>
      <c r="D49" s="66"/>
      <c r="E49" s="66" t="s">
        <v>113</v>
      </c>
      <c r="F49" s="66" t="s">
        <v>114</v>
      </c>
      <c r="G49" s="66">
        <v>9524.02</v>
      </c>
      <c r="H49" s="66">
        <v>19800</v>
      </c>
      <c r="I49" s="66">
        <v>19800</v>
      </c>
      <c r="J49" s="66">
        <v>11881.37</v>
      </c>
      <c r="K49" s="66">
        <f t="shared" si="3"/>
        <v>124.75162798902144</v>
      </c>
      <c r="L49" s="66">
        <f t="shared" si="4"/>
        <v>60.006919191919195</v>
      </c>
    </row>
    <row r="50" spans="2:12" x14ac:dyDescent="0.25">
      <c r="B50" s="66"/>
      <c r="C50" s="66"/>
      <c r="D50" s="66"/>
      <c r="E50" s="66" t="s">
        <v>115</v>
      </c>
      <c r="F50" s="66" t="s">
        <v>116</v>
      </c>
      <c r="G50" s="66">
        <v>3238.85</v>
      </c>
      <c r="H50" s="66">
        <v>1000</v>
      </c>
      <c r="I50" s="66">
        <v>1000</v>
      </c>
      <c r="J50" s="66">
        <v>1017.7</v>
      </c>
      <c r="K50" s="66">
        <f t="shared" si="3"/>
        <v>31.421646572085773</v>
      </c>
      <c r="L50" s="66">
        <f t="shared" si="4"/>
        <v>101.77</v>
      </c>
    </row>
    <row r="51" spans="2:12" x14ac:dyDescent="0.25">
      <c r="B51" s="66"/>
      <c r="C51" s="66"/>
      <c r="D51" s="66"/>
      <c r="E51" s="66" t="s">
        <v>117</v>
      </c>
      <c r="F51" s="66" t="s">
        <v>118</v>
      </c>
      <c r="G51" s="66">
        <v>44073.37</v>
      </c>
      <c r="H51" s="66">
        <v>97700</v>
      </c>
      <c r="I51" s="66">
        <v>97700</v>
      </c>
      <c r="J51" s="66">
        <v>49526.9</v>
      </c>
      <c r="K51" s="66">
        <f t="shared" si="3"/>
        <v>112.37375313029159</v>
      </c>
      <c r="L51" s="66">
        <f t="shared" si="4"/>
        <v>50.692835209826001</v>
      </c>
    </row>
    <row r="52" spans="2:12" x14ac:dyDescent="0.25">
      <c r="B52" s="66"/>
      <c r="C52" s="66"/>
      <c r="D52" s="66"/>
      <c r="E52" s="66" t="s">
        <v>119</v>
      </c>
      <c r="F52" s="66" t="s">
        <v>120</v>
      </c>
      <c r="G52" s="66">
        <v>11466.12</v>
      </c>
      <c r="H52" s="66">
        <v>14886</v>
      </c>
      <c r="I52" s="66">
        <v>14886</v>
      </c>
      <c r="J52" s="66">
        <v>13267.2</v>
      </c>
      <c r="K52" s="66">
        <f t="shared" si="3"/>
        <v>115.70784188548522</v>
      </c>
      <c r="L52" s="66">
        <f t="shared" si="4"/>
        <v>89.125352680370824</v>
      </c>
    </row>
    <row r="53" spans="2:12" x14ac:dyDescent="0.25">
      <c r="B53" s="66"/>
      <c r="C53" s="66"/>
      <c r="D53" s="66"/>
      <c r="E53" s="66" t="s">
        <v>121</v>
      </c>
      <c r="F53" s="66" t="s">
        <v>122</v>
      </c>
      <c r="G53" s="66">
        <v>2124.4499999999998</v>
      </c>
      <c r="H53" s="66">
        <v>14300</v>
      </c>
      <c r="I53" s="66">
        <v>14300</v>
      </c>
      <c r="J53" s="66">
        <v>4528.32</v>
      </c>
      <c r="K53" s="66">
        <f t="shared" si="3"/>
        <v>213.1525806679376</v>
      </c>
      <c r="L53" s="66">
        <f t="shared" si="4"/>
        <v>31.666573426573425</v>
      </c>
    </row>
    <row r="54" spans="2:12" x14ac:dyDescent="0.25">
      <c r="B54" s="66"/>
      <c r="C54" s="66"/>
      <c r="D54" s="66"/>
      <c r="E54" s="66" t="s">
        <v>123</v>
      </c>
      <c r="F54" s="66" t="s">
        <v>124</v>
      </c>
      <c r="G54" s="66">
        <v>6118.49</v>
      </c>
      <c r="H54" s="66">
        <v>14272</v>
      </c>
      <c r="I54" s="66">
        <v>14272</v>
      </c>
      <c r="J54" s="66">
        <v>9618.0499999999993</v>
      </c>
      <c r="K54" s="66">
        <f t="shared" si="3"/>
        <v>157.19646514090894</v>
      </c>
      <c r="L54" s="66">
        <f t="shared" si="4"/>
        <v>67.391045403587441</v>
      </c>
    </row>
    <row r="55" spans="2:12" x14ac:dyDescent="0.25">
      <c r="B55" s="66"/>
      <c r="C55" s="66"/>
      <c r="D55" s="66"/>
      <c r="E55" s="66" t="s">
        <v>125</v>
      </c>
      <c r="F55" s="66" t="s">
        <v>126</v>
      </c>
      <c r="G55" s="66">
        <v>1421.16</v>
      </c>
      <c r="H55" s="66">
        <v>2265</v>
      </c>
      <c r="I55" s="66">
        <v>2265</v>
      </c>
      <c r="J55" s="66">
        <v>1269.3</v>
      </c>
      <c r="K55" s="66">
        <f t="shared" si="3"/>
        <v>89.31436291480199</v>
      </c>
      <c r="L55" s="66">
        <f t="shared" si="4"/>
        <v>56.039735099337747</v>
      </c>
    </row>
    <row r="56" spans="2:12" x14ac:dyDescent="0.25">
      <c r="B56" s="65"/>
      <c r="C56" s="65"/>
      <c r="D56" s="65" t="s">
        <v>127</v>
      </c>
      <c r="E56" s="65"/>
      <c r="F56" s="65" t="s">
        <v>128</v>
      </c>
      <c r="G56" s="65">
        <f>G57+G58+G59+G60+G61</f>
        <v>16356.089999999998</v>
      </c>
      <c r="H56" s="65">
        <f>H57+H58+H59+H60+H61</f>
        <v>42802</v>
      </c>
      <c r="I56" s="65">
        <f>I57+I58+I59+I60+I61</f>
        <v>42802</v>
      </c>
      <c r="J56" s="65">
        <f>J57+J58+J59+J60+J61</f>
        <v>20587.650000000001</v>
      </c>
      <c r="K56" s="65">
        <f t="shared" ref="K56:K76" si="5">(J56*100)/G56</f>
        <v>125.87146439032803</v>
      </c>
      <c r="L56" s="65">
        <f t="shared" ref="L56:L76" si="6">(J56*100)/I56</f>
        <v>48.099738329984582</v>
      </c>
    </row>
    <row r="57" spans="2:12" x14ac:dyDescent="0.25">
      <c r="B57" s="66"/>
      <c r="C57" s="66"/>
      <c r="D57" s="66"/>
      <c r="E57" s="66" t="s">
        <v>129</v>
      </c>
      <c r="F57" s="66" t="s">
        <v>130</v>
      </c>
      <c r="G57" s="66">
        <v>13300</v>
      </c>
      <c r="H57" s="66">
        <v>37672</v>
      </c>
      <c r="I57" s="66">
        <v>37672</v>
      </c>
      <c r="J57" s="66">
        <v>14725.82</v>
      </c>
      <c r="K57" s="66">
        <f t="shared" si="5"/>
        <v>110.72045112781954</v>
      </c>
      <c r="L57" s="66">
        <f t="shared" si="6"/>
        <v>39.089562539817372</v>
      </c>
    </row>
    <row r="58" spans="2:12" x14ac:dyDescent="0.25">
      <c r="B58" s="66"/>
      <c r="C58" s="66"/>
      <c r="D58" s="66"/>
      <c r="E58" s="66" t="s">
        <v>131</v>
      </c>
      <c r="F58" s="66" t="s">
        <v>132</v>
      </c>
      <c r="G58" s="66">
        <v>2609.46</v>
      </c>
      <c r="H58" s="66">
        <v>3250</v>
      </c>
      <c r="I58" s="66">
        <v>3250</v>
      </c>
      <c r="J58" s="66">
        <v>4208.3100000000004</v>
      </c>
      <c r="K58" s="66">
        <f t="shared" si="5"/>
        <v>161.27129750982965</v>
      </c>
      <c r="L58" s="66">
        <f t="shared" si="6"/>
        <v>129.48646153846155</v>
      </c>
    </row>
    <row r="59" spans="2:12" x14ac:dyDescent="0.25">
      <c r="B59" s="66"/>
      <c r="C59" s="66"/>
      <c r="D59" s="66"/>
      <c r="E59" s="66" t="s">
        <v>133</v>
      </c>
      <c r="F59" s="66" t="s">
        <v>134</v>
      </c>
      <c r="G59" s="66">
        <v>0</v>
      </c>
      <c r="H59" s="66">
        <v>80</v>
      </c>
      <c r="I59" s="66">
        <v>80</v>
      </c>
      <c r="J59" s="66">
        <v>0</v>
      </c>
      <c r="K59" s="66" t="e">
        <f t="shared" si="5"/>
        <v>#DIV/0!</v>
      </c>
      <c r="L59" s="66">
        <f t="shared" si="6"/>
        <v>0</v>
      </c>
    </row>
    <row r="60" spans="2:12" x14ac:dyDescent="0.25">
      <c r="B60" s="66"/>
      <c r="C60" s="66"/>
      <c r="D60" s="66"/>
      <c r="E60" s="66" t="s">
        <v>135</v>
      </c>
      <c r="F60" s="66" t="s">
        <v>136</v>
      </c>
      <c r="G60" s="66">
        <v>0</v>
      </c>
      <c r="H60" s="66">
        <v>600</v>
      </c>
      <c r="I60" s="66">
        <v>600</v>
      </c>
      <c r="J60" s="66">
        <v>254.88</v>
      </c>
      <c r="K60" s="66" t="e">
        <f t="shared" si="5"/>
        <v>#DIV/0!</v>
      </c>
      <c r="L60" s="66">
        <f t="shared" si="6"/>
        <v>42.48</v>
      </c>
    </row>
    <row r="61" spans="2:12" x14ac:dyDescent="0.25">
      <c r="B61" s="66"/>
      <c r="C61" s="66"/>
      <c r="D61" s="66"/>
      <c r="E61" s="66" t="s">
        <v>137</v>
      </c>
      <c r="F61" s="66" t="s">
        <v>128</v>
      </c>
      <c r="G61" s="66">
        <v>446.63</v>
      </c>
      <c r="H61" s="66">
        <v>1200</v>
      </c>
      <c r="I61" s="66">
        <v>1200</v>
      </c>
      <c r="J61" s="66">
        <v>1398.64</v>
      </c>
      <c r="K61" s="66">
        <f t="shared" si="5"/>
        <v>313.15406488592345</v>
      </c>
      <c r="L61" s="66">
        <f t="shared" si="6"/>
        <v>116.55333333333333</v>
      </c>
    </row>
    <row r="62" spans="2:12" x14ac:dyDescent="0.25">
      <c r="B62" s="65"/>
      <c r="C62" s="65" t="s">
        <v>138</v>
      </c>
      <c r="D62" s="65"/>
      <c r="E62" s="65"/>
      <c r="F62" s="65" t="s">
        <v>139</v>
      </c>
      <c r="G62" s="65">
        <f t="shared" ref="G62:J63" si="7">G63</f>
        <v>1164.5999999999999</v>
      </c>
      <c r="H62" s="65">
        <f t="shared" si="7"/>
        <v>2482</v>
      </c>
      <c r="I62" s="65">
        <f t="shared" si="7"/>
        <v>2482</v>
      </c>
      <c r="J62" s="65">
        <f t="shared" si="7"/>
        <v>1329.37</v>
      </c>
      <c r="K62" s="65">
        <f t="shared" si="5"/>
        <v>114.14820539240942</v>
      </c>
      <c r="L62" s="65">
        <f t="shared" si="6"/>
        <v>53.560435132957295</v>
      </c>
    </row>
    <row r="63" spans="2:12" x14ac:dyDescent="0.25">
      <c r="B63" s="65"/>
      <c r="C63" s="65"/>
      <c r="D63" s="65" t="s">
        <v>140</v>
      </c>
      <c r="E63" s="65"/>
      <c r="F63" s="65" t="s">
        <v>141</v>
      </c>
      <c r="G63" s="65">
        <f t="shared" si="7"/>
        <v>1164.5999999999999</v>
      </c>
      <c r="H63" s="65">
        <f t="shared" si="7"/>
        <v>2482</v>
      </c>
      <c r="I63" s="65">
        <f t="shared" si="7"/>
        <v>2482</v>
      </c>
      <c r="J63" s="65">
        <f t="shared" si="7"/>
        <v>1329.37</v>
      </c>
      <c r="K63" s="65">
        <f t="shared" si="5"/>
        <v>114.14820539240942</v>
      </c>
      <c r="L63" s="65">
        <f t="shared" si="6"/>
        <v>53.560435132957295</v>
      </c>
    </row>
    <row r="64" spans="2:12" x14ac:dyDescent="0.25">
      <c r="B64" s="66"/>
      <c r="C64" s="66"/>
      <c r="D64" s="66"/>
      <c r="E64" s="66" t="s">
        <v>142</v>
      </c>
      <c r="F64" s="66" t="s">
        <v>143</v>
      </c>
      <c r="G64" s="66">
        <v>1164.5999999999999</v>
      </c>
      <c r="H64" s="66">
        <v>2482</v>
      </c>
      <c r="I64" s="66">
        <v>2482</v>
      </c>
      <c r="J64" s="66">
        <v>1329.37</v>
      </c>
      <c r="K64" s="66">
        <f t="shared" si="5"/>
        <v>114.14820539240942</v>
      </c>
      <c r="L64" s="66">
        <f t="shared" si="6"/>
        <v>53.560435132957295</v>
      </c>
    </row>
    <row r="65" spans="2:12" x14ac:dyDescent="0.25">
      <c r="B65" s="65" t="s">
        <v>144</v>
      </c>
      <c r="C65" s="65"/>
      <c r="D65" s="65"/>
      <c r="E65" s="65"/>
      <c r="F65" s="65" t="s">
        <v>145</v>
      </c>
      <c r="G65" s="65">
        <f>G66+G74</f>
        <v>36752.949999999997</v>
      </c>
      <c r="H65" s="65">
        <f>H66+H74</f>
        <v>433500</v>
      </c>
      <c r="I65" s="65">
        <f>I66+I74</f>
        <v>433500</v>
      </c>
      <c r="J65" s="65">
        <f>J66+J74</f>
        <v>20017.599999999999</v>
      </c>
      <c r="K65" s="65">
        <f t="shared" si="5"/>
        <v>54.46528782043346</v>
      </c>
      <c r="L65" s="65">
        <f t="shared" si="6"/>
        <v>4.6176701268742786</v>
      </c>
    </row>
    <row r="66" spans="2:12" x14ac:dyDescent="0.25">
      <c r="B66" s="65"/>
      <c r="C66" s="65" t="s">
        <v>146</v>
      </c>
      <c r="D66" s="65"/>
      <c r="E66" s="65"/>
      <c r="F66" s="65" t="s">
        <v>147</v>
      </c>
      <c r="G66" s="65">
        <f>G67+G72</f>
        <v>36752.949999999997</v>
      </c>
      <c r="H66" s="65">
        <f>H67+H72</f>
        <v>33500</v>
      </c>
      <c r="I66" s="65">
        <f>I67+I72</f>
        <v>33500</v>
      </c>
      <c r="J66" s="65">
        <f>J67+J72</f>
        <v>18538.809999999998</v>
      </c>
      <c r="K66" s="65">
        <f t="shared" si="5"/>
        <v>50.441692435573195</v>
      </c>
      <c r="L66" s="65">
        <f t="shared" si="6"/>
        <v>55.339731343283574</v>
      </c>
    </row>
    <row r="67" spans="2:12" x14ac:dyDescent="0.25">
      <c r="B67" s="65"/>
      <c r="C67" s="65"/>
      <c r="D67" s="65" t="s">
        <v>148</v>
      </c>
      <c r="E67" s="65"/>
      <c r="F67" s="65" t="s">
        <v>149</v>
      </c>
      <c r="G67" s="65">
        <f>G68+G69+G70+G71</f>
        <v>10302.950000000001</v>
      </c>
      <c r="H67" s="65">
        <f>H68+H69+H70+H71</f>
        <v>33500</v>
      </c>
      <c r="I67" s="65">
        <f>I68+I69+I70+I71</f>
        <v>33500</v>
      </c>
      <c r="J67" s="65">
        <f>J68+J69+J70+J71</f>
        <v>18538.809999999998</v>
      </c>
      <c r="K67" s="65">
        <f t="shared" si="5"/>
        <v>179.93691127298487</v>
      </c>
      <c r="L67" s="65">
        <f t="shared" si="6"/>
        <v>55.339731343283574</v>
      </c>
    </row>
    <row r="68" spans="2:12" x14ac:dyDescent="0.25">
      <c r="B68" s="66"/>
      <c r="C68" s="66"/>
      <c r="D68" s="66"/>
      <c r="E68" s="66" t="s">
        <v>150</v>
      </c>
      <c r="F68" s="66" t="s">
        <v>151</v>
      </c>
      <c r="G68" s="66">
        <v>1708.85</v>
      </c>
      <c r="H68" s="66">
        <v>20000</v>
      </c>
      <c r="I68" s="66">
        <v>20000</v>
      </c>
      <c r="J68" s="66">
        <v>3314.81</v>
      </c>
      <c r="K68" s="66">
        <f t="shared" si="5"/>
        <v>193.97899171957749</v>
      </c>
      <c r="L68" s="66">
        <f t="shared" si="6"/>
        <v>16.57405</v>
      </c>
    </row>
    <row r="69" spans="2:12" x14ac:dyDescent="0.25">
      <c r="B69" s="66"/>
      <c r="C69" s="66"/>
      <c r="D69" s="66"/>
      <c r="E69" s="66" t="s">
        <v>152</v>
      </c>
      <c r="F69" s="66" t="s">
        <v>153</v>
      </c>
      <c r="G69" s="66">
        <v>8271.7000000000007</v>
      </c>
      <c r="H69" s="66">
        <v>4500</v>
      </c>
      <c r="I69" s="66">
        <v>4500</v>
      </c>
      <c r="J69" s="66">
        <v>2368.75</v>
      </c>
      <c r="K69" s="66">
        <f t="shared" si="5"/>
        <v>28.636797756204889</v>
      </c>
      <c r="L69" s="66">
        <f t="shared" si="6"/>
        <v>52.638888888888886</v>
      </c>
    </row>
    <row r="70" spans="2:12" x14ac:dyDescent="0.25">
      <c r="B70" s="66"/>
      <c r="C70" s="66"/>
      <c r="D70" s="66"/>
      <c r="E70" s="66" t="s">
        <v>154</v>
      </c>
      <c r="F70" s="66" t="s">
        <v>155</v>
      </c>
      <c r="G70" s="66">
        <v>322.39999999999998</v>
      </c>
      <c r="H70" s="66">
        <v>9000</v>
      </c>
      <c r="I70" s="66">
        <v>9000</v>
      </c>
      <c r="J70" s="66">
        <v>10218.879999999999</v>
      </c>
      <c r="K70" s="66">
        <f t="shared" si="5"/>
        <v>3169.6277915632754</v>
      </c>
      <c r="L70" s="66">
        <f t="shared" si="6"/>
        <v>113.5431111111111</v>
      </c>
    </row>
    <row r="71" spans="2:12" x14ac:dyDescent="0.25">
      <c r="B71" s="66"/>
      <c r="C71" s="66"/>
      <c r="D71" s="66"/>
      <c r="E71" s="66" t="s">
        <v>156</v>
      </c>
      <c r="F71" s="66" t="s">
        <v>157</v>
      </c>
      <c r="G71" s="66">
        <v>0</v>
      </c>
      <c r="H71" s="66">
        <v>0</v>
      </c>
      <c r="I71" s="66">
        <v>0</v>
      </c>
      <c r="J71" s="66">
        <v>2636.37</v>
      </c>
      <c r="K71" s="66" t="e">
        <f t="shared" si="5"/>
        <v>#DIV/0!</v>
      </c>
      <c r="L71" s="66" t="e">
        <f t="shared" si="6"/>
        <v>#DIV/0!</v>
      </c>
    </row>
    <row r="72" spans="2:12" x14ac:dyDescent="0.25">
      <c r="B72" s="65"/>
      <c r="C72" s="65"/>
      <c r="D72" s="65" t="s">
        <v>158</v>
      </c>
      <c r="E72" s="65"/>
      <c r="F72" s="65" t="s">
        <v>159</v>
      </c>
      <c r="G72" s="65">
        <f>G73</f>
        <v>26450</v>
      </c>
      <c r="H72" s="65">
        <f>H73</f>
        <v>0</v>
      </c>
      <c r="I72" s="65">
        <f>I73</f>
        <v>0</v>
      </c>
      <c r="J72" s="65">
        <f>J73</f>
        <v>0</v>
      </c>
      <c r="K72" s="65">
        <f t="shared" si="5"/>
        <v>0</v>
      </c>
      <c r="L72" s="65" t="e">
        <f t="shared" si="6"/>
        <v>#DIV/0!</v>
      </c>
    </row>
    <row r="73" spans="2:12" x14ac:dyDescent="0.25">
      <c r="B73" s="66"/>
      <c r="C73" s="66"/>
      <c r="D73" s="66"/>
      <c r="E73" s="66" t="s">
        <v>160</v>
      </c>
      <c r="F73" s="66" t="s">
        <v>161</v>
      </c>
      <c r="G73" s="66">
        <v>26450</v>
      </c>
      <c r="H73" s="66">
        <v>0</v>
      </c>
      <c r="I73" s="66">
        <v>0</v>
      </c>
      <c r="J73" s="66">
        <v>0</v>
      </c>
      <c r="K73" s="66">
        <f t="shared" si="5"/>
        <v>0</v>
      </c>
      <c r="L73" s="66" t="e">
        <f t="shared" si="6"/>
        <v>#DIV/0!</v>
      </c>
    </row>
    <row r="74" spans="2:12" x14ac:dyDescent="0.25">
      <c r="B74" s="65"/>
      <c r="C74" s="65" t="s">
        <v>162</v>
      </c>
      <c r="D74" s="65"/>
      <c r="E74" s="65"/>
      <c r="F74" s="65" t="s">
        <v>163</v>
      </c>
      <c r="G74" s="65">
        <f t="shared" ref="G74:J75" si="8">G75</f>
        <v>0</v>
      </c>
      <c r="H74" s="65">
        <f t="shared" si="8"/>
        <v>400000</v>
      </c>
      <c r="I74" s="65">
        <f t="shared" si="8"/>
        <v>400000</v>
      </c>
      <c r="J74" s="65">
        <f t="shared" si="8"/>
        <v>1478.79</v>
      </c>
      <c r="K74" s="65" t="e">
        <f t="shared" si="5"/>
        <v>#DIV/0!</v>
      </c>
      <c r="L74" s="65">
        <f t="shared" si="6"/>
        <v>0.36969750000000001</v>
      </c>
    </row>
    <row r="75" spans="2:12" x14ac:dyDescent="0.25">
      <c r="B75" s="65"/>
      <c r="C75" s="65"/>
      <c r="D75" s="65" t="s">
        <v>164</v>
      </c>
      <c r="E75" s="65"/>
      <c r="F75" s="65" t="s">
        <v>165</v>
      </c>
      <c r="G75" s="65">
        <f t="shared" si="8"/>
        <v>0</v>
      </c>
      <c r="H75" s="65">
        <f t="shared" si="8"/>
        <v>400000</v>
      </c>
      <c r="I75" s="65">
        <f t="shared" si="8"/>
        <v>400000</v>
      </c>
      <c r="J75" s="65">
        <f t="shared" si="8"/>
        <v>1478.79</v>
      </c>
      <c r="K75" s="65" t="e">
        <f t="shared" si="5"/>
        <v>#DIV/0!</v>
      </c>
      <c r="L75" s="65">
        <f t="shared" si="6"/>
        <v>0.36969750000000001</v>
      </c>
    </row>
    <row r="76" spans="2:12" x14ac:dyDescent="0.25">
      <c r="B76" s="66"/>
      <c r="C76" s="66"/>
      <c r="D76" s="66"/>
      <c r="E76" s="66" t="s">
        <v>166</v>
      </c>
      <c r="F76" s="66" t="s">
        <v>165</v>
      </c>
      <c r="G76" s="66">
        <v>0</v>
      </c>
      <c r="H76" s="66">
        <v>400000</v>
      </c>
      <c r="I76" s="66">
        <v>400000</v>
      </c>
      <c r="J76" s="66">
        <v>1478.79</v>
      </c>
      <c r="K76" s="66" t="e">
        <f t="shared" si="5"/>
        <v>#DIV/0!</v>
      </c>
      <c r="L76" s="66">
        <f t="shared" si="6"/>
        <v>0.36969750000000001</v>
      </c>
    </row>
    <row r="77" spans="2:12" x14ac:dyDescent="0.25">
      <c r="B77" s="65"/>
      <c r="C77" s="66"/>
      <c r="D77" s="67"/>
      <c r="E77" s="68"/>
      <c r="F77" s="8"/>
      <c r="G77" s="65"/>
      <c r="H77" s="65"/>
      <c r="I77" s="65"/>
      <c r="J77" s="65"/>
      <c r="K77" s="70"/>
      <c r="L77" s="70"/>
    </row>
  </sheetData>
  <mergeCells count="7">
    <mergeCell ref="B22:F22"/>
    <mergeCell ref="B23:F23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11" sqref="F11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05" t="s">
        <v>16</v>
      </c>
      <c r="C2" s="105"/>
      <c r="D2" s="105"/>
      <c r="E2" s="105"/>
      <c r="F2" s="105"/>
      <c r="G2" s="105"/>
      <c r="H2" s="10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1969060.58</v>
      </c>
      <c r="D6" s="71">
        <f>D7+D9</f>
        <v>4930943</v>
      </c>
      <c r="E6" s="71">
        <f>E7+E9</f>
        <v>4930943</v>
      </c>
      <c r="F6" s="71">
        <f>F7+F9</f>
        <v>2091994.46</v>
      </c>
      <c r="G6" s="72">
        <f t="shared" ref="G6:G15" si="0">(F6*100)/C6</f>
        <v>106.2432756639717</v>
      </c>
      <c r="H6" s="72">
        <f t="shared" ref="H6:H15" si="1">(F6*100)/E6</f>
        <v>42.425849578873652</v>
      </c>
    </row>
    <row r="7" spans="1:8" x14ac:dyDescent="0.25">
      <c r="A7"/>
      <c r="B7" s="8" t="s">
        <v>167</v>
      </c>
      <c r="C7" s="71">
        <f>C8</f>
        <v>1947311.77</v>
      </c>
      <c r="D7" s="71">
        <f>D8</f>
        <v>4874643</v>
      </c>
      <c r="E7" s="71">
        <f>E8</f>
        <v>4874643</v>
      </c>
      <c r="F7" s="71">
        <f>F8</f>
        <v>2065482.29</v>
      </c>
      <c r="G7" s="72">
        <f t="shared" si="0"/>
        <v>106.06839242798804</v>
      </c>
      <c r="H7" s="72">
        <f t="shared" si="1"/>
        <v>42.371970419167106</v>
      </c>
    </row>
    <row r="8" spans="1:8" x14ac:dyDescent="0.25">
      <c r="A8"/>
      <c r="B8" s="16" t="s">
        <v>168</v>
      </c>
      <c r="C8" s="73">
        <v>1947311.77</v>
      </c>
      <c r="D8" s="73">
        <v>4874643</v>
      </c>
      <c r="E8" s="73">
        <v>4874643</v>
      </c>
      <c r="F8" s="74">
        <v>2065482.29</v>
      </c>
      <c r="G8" s="70">
        <f t="shared" si="0"/>
        <v>106.06839242798804</v>
      </c>
      <c r="H8" s="70">
        <f t="shared" si="1"/>
        <v>42.371970419167106</v>
      </c>
    </row>
    <row r="9" spans="1:8" x14ac:dyDescent="0.25">
      <c r="A9"/>
      <c r="B9" s="8" t="s">
        <v>169</v>
      </c>
      <c r="C9" s="71">
        <f>C10</f>
        <v>21748.81</v>
      </c>
      <c r="D9" s="71">
        <f>D10</f>
        <v>56300</v>
      </c>
      <c r="E9" s="71">
        <f>E10</f>
        <v>56300</v>
      </c>
      <c r="F9" s="71">
        <f>F10</f>
        <v>26512.17</v>
      </c>
      <c r="G9" s="72">
        <f t="shared" si="0"/>
        <v>121.9017040472559</v>
      </c>
      <c r="H9" s="72">
        <f t="shared" si="1"/>
        <v>47.090888099467143</v>
      </c>
    </row>
    <row r="10" spans="1:8" x14ac:dyDescent="0.25">
      <c r="A10"/>
      <c r="B10" s="16" t="s">
        <v>170</v>
      </c>
      <c r="C10" s="73">
        <v>21748.81</v>
      </c>
      <c r="D10" s="73">
        <v>56300</v>
      </c>
      <c r="E10" s="73">
        <v>56300</v>
      </c>
      <c r="F10" s="74">
        <v>26512.17</v>
      </c>
      <c r="G10" s="70">
        <f t="shared" si="0"/>
        <v>121.9017040472559</v>
      </c>
      <c r="H10" s="70">
        <f t="shared" si="1"/>
        <v>47.090888099467143</v>
      </c>
    </row>
    <row r="11" spans="1:8" x14ac:dyDescent="0.25">
      <c r="B11" s="8" t="s">
        <v>32</v>
      </c>
      <c r="C11" s="75">
        <f>C12+C14</f>
        <v>1963263.51</v>
      </c>
      <c r="D11" s="75">
        <f>D12+D14</f>
        <v>4930943</v>
      </c>
      <c r="E11" s="75">
        <f>E12+E14</f>
        <v>4930943</v>
      </c>
      <c r="F11" s="75">
        <f>F12+F14</f>
        <v>2082195.2</v>
      </c>
      <c r="G11" s="72">
        <f t="shared" si="0"/>
        <v>106.05785669596641</v>
      </c>
      <c r="H11" s="72">
        <f t="shared" si="1"/>
        <v>42.227119640198637</v>
      </c>
    </row>
    <row r="12" spans="1:8" x14ac:dyDescent="0.25">
      <c r="A12"/>
      <c r="B12" s="8" t="s">
        <v>167</v>
      </c>
      <c r="C12" s="75">
        <f>C13</f>
        <v>1947311.77</v>
      </c>
      <c r="D12" s="75">
        <f>D13</f>
        <v>4874643</v>
      </c>
      <c r="E12" s="75">
        <f>E13</f>
        <v>4874643</v>
      </c>
      <c r="F12" s="75">
        <f>F13</f>
        <v>2065482.29</v>
      </c>
      <c r="G12" s="72">
        <f t="shared" si="0"/>
        <v>106.06839242798804</v>
      </c>
      <c r="H12" s="72">
        <f t="shared" si="1"/>
        <v>42.371970419167106</v>
      </c>
    </row>
    <row r="13" spans="1:8" x14ac:dyDescent="0.25">
      <c r="A13"/>
      <c r="B13" s="16" t="s">
        <v>168</v>
      </c>
      <c r="C13" s="73">
        <v>1947311.77</v>
      </c>
      <c r="D13" s="73">
        <v>4874643</v>
      </c>
      <c r="E13" s="76">
        <v>4874643</v>
      </c>
      <c r="F13" s="74">
        <v>2065482.29</v>
      </c>
      <c r="G13" s="70">
        <f t="shared" si="0"/>
        <v>106.06839242798804</v>
      </c>
      <c r="H13" s="70">
        <f t="shared" si="1"/>
        <v>42.371970419167106</v>
      </c>
    </row>
    <row r="14" spans="1:8" x14ac:dyDescent="0.25">
      <c r="A14"/>
      <c r="B14" s="8" t="s">
        <v>169</v>
      </c>
      <c r="C14" s="75">
        <f>C15</f>
        <v>15951.74</v>
      </c>
      <c r="D14" s="75">
        <f>D15</f>
        <v>56300</v>
      </c>
      <c r="E14" s="75">
        <f>E15</f>
        <v>56300</v>
      </c>
      <c r="F14" s="75">
        <f>F15</f>
        <v>16712.91</v>
      </c>
      <c r="G14" s="72">
        <f t="shared" si="0"/>
        <v>104.7717051556758</v>
      </c>
      <c r="H14" s="72">
        <f t="shared" si="1"/>
        <v>29.685452930728243</v>
      </c>
    </row>
    <row r="15" spans="1:8" x14ac:dyDescent="0.25">
      <c r="A15"/>
      <c r="B15" s="16" t="s">
        <v>170</v>
      </c>
      <c r="C15" s="73">
        <v>15951.74</v>
      </c>
      <c r="D15" s="73">
        <v>56300</v>
      </c>
      <c r="E15" s="76">
        <v>56300</v>
      </c>
      <c r="F15" s="74">
        <v>16712.91</v>
      </c>
      <c r="G15" s="70">
        <f t="shared" si="0"/>
        <v>104.7717051556758</v>
      </c>
      <c r="H15" s="70">
        <f t="shared" si="1"/>
        <v>29.685452930728243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5" t="s">
        <v>17</v>
      </c>
      <c r="C2" s="105"/>
      <c r="D2" s="105"/>
      <c r="E2" s="105"/>
      <c r="F2" s="105"/>
      <c r="G2" s="105"/>
      <c r="H2" s="10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1963263.51</v>
      </c>
      <c r="D6" s="75">
        <f t="shared" si="0"/>
        <v>4930943</v>
      </c>
      <c r="E6" s="75">
        <f t="shared" si="0"/>
        <v>4930943</v>
      </c>
      <c r="F6" s="75">
        <f t="shared" si="0"/>
        <v>2082195.2</v>
      </c>
      <c r="G6" s="70">
        <f>(F6*100)/C6</f>
        <v>106.05785669596641</v>
      </c>
      <c r="H6" s="70">
        <f>(F6*100)/E6</f>
        <v>42.227119640198637</v>
      </c>
    </row>
    <row r="7" spans="2:8" x14ac:dyDescent="0.25">
      <c r="B7" s="8" t="s">
        <v>171</v>
      </c>
      <c r="C7" s="75">
        <f t="shared" si="0"/>
        <v>1963263.51</v>
      </c>
      <c r="D7" s="75">
        <f t="shared" si="0"/>
        <v>4930943</v>
      </c>
      <c r="E7" s="75">
        <f t="shared" si="0"/>
        <v>4930943</v>
      </c>
      <c r="F7" s="75">
        <f t="shared" si="0"/>
        <v>2082195.2</v>
      </c>
      <c r="G7" s="70">
        <f>(F7*100)/C7</f>
        <v>106.05785669596641</v>
      </c>
      <c r="H7" s="70">
        <f>(F7*100)/E7</f>
        <v>42.227119640198637</v>
      </c>
    </row>
    <row r="8" spans="2:8" x14ac:dyDescent="0.25">
      <c r="B8" s="11" t="s">
        <v>172</v>
      </c>
      <c r="C8" s="73">
        <v>1963263.51</v>
      </c>
      <c r="D8" s="73">
        <v>4930943</v>
      </c>
      <c r="E8" s="73">
        <v>4930943</v>
      </c>
      <c r="F8" s="74">
        <v>2082195.2</v>
      </c>
      <c r="G8" s="70">
        <f>(F8*100)/C8</f>
        <v>106.05785669596641</v>
      </c>
      <c r="H8" s="70">
        <f>(F8*100)/E8</f>
        <v>42.227119640198637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5" t="s">
        <v>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05" t="s">
        <v>25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5.75" customHeight="1" x14ac:dyDescent="0.25">
      <c r="B5" s="105" t="s">
        <v>18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8" t="s">
        <v>3</v>
      </c>
      <c r="C7" s="129"/>
      <c r="D7" s="129"/>
      <c r="E7" s="129"/>
      <c r="F7" s="130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28">
        <v>1</v>
      </c>
      <c r="C8" s="129"/>
      <c r="D8" s="129"/>
      <c r="E8" s="129"/>
      <c r="F8" s="130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5" t="s">
        <v>19</v>
      </c>
      <c r="C2" s="105"/>
      <c r="D2" s="105"/>
      <c r="E2" s="105"/>
      <c r="F2" s="105"/>
      <c r="G2" s="105"/>
      <c r="H2" s="10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63"/>
  <sheetViews>
    <sheetView tabSelected="1" topLeftCell="A45" zoomScaleNormal="100" workbookViewId="0">
      <selection activeCell="E66" sqref="E66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173</v>
      </c>
      <c r="C1" s="39"/>
    </row>
    <row r="2" spans="1:6" ht="15" customHeight="1" x14ac:dyDescent="0.2">
      <c r="A2" s="41" t="s">
        <v>34</v>
      </c>
      <c r="B2" s="42" t="s">
        <v>174</v>
      </c>
      <c r="C2" s="39"/>
    </row>
    <row r="3" spans="1:6" s="39" customFormat="1" ht="43.5" customHeight="1" x14ac:dyDescent="0.2">
      <c r="A3" s="43" t="s">
        <v>35</v>
      </c>
      <c r="B3" s="37" t="s">
        <v>175</v>
      </c>
    </row>
    <row r="4" spans="1:6" s="39" customFormat="1" x14ac:dyDescent="0.2">
      <c r="A4" s="43" t="s">
        <v>36</v>
      </c>
      <c r="B4" s="44" t="s">
        <v>176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177</v>
      </c>
      <c r="B7" s="46"/>
      <c r="C7" s="77">
        <f>C11+C51</f>
        <v>4874643</v>
      </c>
      <c r="D7" s="77">
        <f>D11+D51</f>
        <v>4874643</v>
      </c>
      <c r="E7" s="77">
        <f>E11+E51</f>
        <v>2065482.2899999998</v>
      </c>
      <c r="F7" s="77">
        <f>(E7*100)/D7</f>
        <v>42.371970419167098</v>
      </c>
    </row>
    <row r="8" spans="1:6" x14ac:dyDescent="0.2">
      <c r="A8" s="47" t="s">
        <v>68</v>
      </c>
      <c r="B8" s="46"/>
      <c r="C8" s="77">
        <f>C68+C96</f>
        <v>56300</v>
      </c>
      <c r="D8" s="77">
        <f>D68+D96</f>
        <v>56300</v>
      </c>
      <c r="E8" s="77">
        <f>E68+E96</f>
        <v>16712.91</v>
      </c>
      <c r="F8" s="77">
        <f>(E8*100)/D8</f>
        <v>29.685452930728243</v>
      </c>
    </row>
    <row r="9" spans="1:6" s="57" customFormat="1" x14ac:dyDescent="0.2"/>
    <row r="10" spans="1:6" ht="38.25" x14ac:dyDescent="0.2">
      <c r="A10" s="47" t="s">
        <v>178</v>
      </c>
      <c r="B10" s="47" t="s">
        <v>179</v>
      </c>
      <c r="C10" s="47" t="s">
        <v>43</v>
      </c>
      <c r="D10" s="47" t="s">
        <v>180</v>
      </c>
      <c r="E10" s="47" t="s">
        <v>181</v>
      </c>
      <c r="F10" s="47" t="s">
        <v>182</v>
      </c>
    </row>
    <row r="11" spans="1:6" x14ac:dyDescent="0.2">
      <c r="A11" s="49" t="s">
        <v>66</v>
      </c>
      <c r="B11" s="50" t="s">
        <v>67</v>
      </c>
      <c r="C11" s="80">
        <f>C12+C21+C48</f>
        <v>4441143</v>
      </c>
      <c r="D11" s="80">
        <f>D12+D21+D48</f>
        <v>4441143</v>
      </c>
      <c r="E11" s="80">
        <f>E12+E21+E48</f>
        <v>2045694.6899999997</v>
      </c>
      <c r="F11" s="81">
        <f>(E11*100)/D11</f>
        <v>46.062346787752602</v>
      </c>
    </row>
    <row r="12" spans="1:6" x14ac:dyDescent="0.2">
      <c r="A12" s="51" t="s">
        <v>68</v>
      </c>
      <c r="B12" s="52" t="s">
        <v>69</v>
      </c>
      <c r="C12" s="82">
        <f>C13+C16+C18</f>
        <v>3656910</v>
      </c>
      <c r="D12" s="82">
        <f>D13+D16+D18</f>
        <v>3656910</v>
      </c>
      <c r="E12" s="82">
        <f>E13+E16+E18</f>
        <v>1694270.9599999997</v>
      </c>
      <c r="F12" s="81">
        <f>(E12*100)/D12</f>
        <v>46.330671523225888</v>
      </c>
    </row>
    <row r="13" spans="1:6" x14ac:dyDescent="0.2">
      <c r="A13" s="53" t="s">
        <v>70</v>
      </c>
      <c r="B13" s="54" t="s">
        <v>71</v>
      </c>
      <c r="C13" s="83">
        <f>C14+C15</f>
        <v>2787324</v>
      </c>
      <c r="D13" s="83">
        <f>D14+D15</f>
        <v>2787324</v>
      </c>
      <c r="E13" s="83">
        <f>E14+E15</f>
        <v>1273656.6299999999</v>
      </c>
      <c r="F13" s="83">
        <f>(E13*100)/D13</f>
        <v>45.694602780301103</v>
      </c>
    </row>
    <row r="14" spans="1:6" x14ac:dyDescent="0.2">
      <c r="A14" s="55" t="s">
        <v>72</v>
      </c>
      <c r="B14" s="56" t="s">
        <v>73</v>
      </c>
      <c r="C14" s="84">
        <v>2533057</v>
      </c>
      <c r="D14" s="84">
        <v>2533057</v>
      </c>
      <c r="E14" s="84">
        <v>1167903</v>
      </c>
      <c r="F14" s="84"/>
    </row>
    <row r="15" spans="1:6" x14ac:dyDescent="0.2">
      <c r="A15" s="55" t="s">
        <v>74</v>
      </c>
      <c r="B15" s="56" t="s">
        <v>75</v>
      </c>
      <c r="C15" s="84">
        <v>254267</v>
      </c>
      <c r="D15" s="84">
        <v>254267</v>
      </c>
      <c r="E15" s="84">
        <v>105753.63</v>
      </c>
      <c r="F15" s="84"/>
    </row>
    <row r="16" spans="1:6" x14ac:dyDescent="0.2">
      <c r="A16" s="53" t="s">
        <v>76</v>
      </c>
      <c r="B16" s="54" t="s">
        <v>77</v>
      </c>
      <c r="C16" s="83">
        <f>C17</f>
        <v>139240</v>
      </c>
      <c r="D16" s="83">
        <f>D17</f>
        <v>139240</v>
      </c>
      <c r="E16" s="83">
        <f>E17</f>
        <v>88376.14</v>
      </c>
      <c r="F16" s="83">
        <f>(E16*100)/D16</f>
        <v>63.470367710428036</v>
      </c>
    </row>
    <row r="17" spans="1:6" x14ac:dyDescent="0.2">
      <c r="A17" s="55" t="s">
        <v>78</v>
      </c>
      <c r="B17" s="56" t="s">
        <v>77</v>
      </c>
      <c r="C17" s="84">
        <v>139240</v>
      </c>
      <c r="D17" s="84">
        <v>139240</v>
      </c>
      <c r="E17" s="84">
        <v>88376.14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730346</v>
      </c>
      <c r="D18" s="83">
        <f>D19+D20</f>
        <v>730346</v>
      </c>
      <c r="E18" s="83">
        <f>E19+E20</f>
        <v>332238.18999999994</v>
      </c>
      <c r="F18" s="83">
        <f>(E18*100)/D18</f>
        <v>45.49051956196103</v>
      </c>
    </row>
    <row r="19" spans="1:6" x14ac:dyDescent="0.2">
      <c r="A19" s="55" t="s">
        <v>81</v>
      </c>
      <c r="B19" s="56" t="s">
        <v>82</v>
      </c>
      <c r="C19" s="84">
        <v>305505</v>
      </c>
      <c r="D19" s="84">
        <v>305505</v>
      </c>
      <c r="E19" s="84">
        <v>139929.60999999999</v>
      </c>
      <c r="F19" s="84"/>
    </row>
    <row r="20" spans="1:6" x14ac:dyDescent="0.2">
      <c r="A20" s="55" t="s">
        <v>83</v>
      </c>
      <c r="B20" s="56" t="s">
        <v>84</v>
      </c>
      <c r="C20" s="84">
        <v>424841</v>
      </c>
      <c r="D20" s="84">
        <v>424841</v>
      </c>
      <c r="E20" s="84">
        <v>192308.58</v>
      </c>
      <c r="F20" s="84"/>
    </row>
    <row r="21" spans="1:6" x14ac:dyDescent="0.2">
      <c r="A21" s="51" t="s">
        <v>85</v>
      </c>
      <c r="B21" s="52" t="s">
        <v>86</v>
      </c>
      <c r="C21" s="82">
        <f>C22+C26+C33+C42</f>
        <v>782021</v>
      </c>
      <c r="D21" s="82">
        <f>D22+D26+D33+D42</f>
        <v>782021</v>
      </c>
      <c r="E21" s="82">
        <f>E22+E26+E33+E42</f>
        <v>350243.73000000004</v>
      </c>
      <c r="F21" s="81">
        <f>(E21*100)/D21</f>
        <v>44.786998047367021</v>
      </c>
    </row>
    <row r="22" spans="1:6" x14ac:dyDescent="0.2">
      <c r="A22" s="53" t="s">
        <v>87</v>
      </c>
      <c r="B22" s="54" t="s">
        <v>88</v>
      </c>
      <c r="C22" s="83">
        <f>C23+C24+C25</f>
        <v>100044</v>
      </c>
      <c r="D22" s="83">
        <f>D23+D24+D25</f>
        <v>100044</v>
      </c>
      <c r="E22" s="83">
        <f>E23+E24+E25</f>
        <v>27208.35</v>
      </c>
      <c r="F22" s="83">
        <f>(E22*100)/D22</f>
        <v>27.196383591219863</v>
      </c>
    </row>
    <row r="23" spans="1:6" x14ac:dyDescent="0.2">
      <c r="A23" s="55" t="s">
        <v>89</v>
      </c>
      <c r="B23" s="56" t="s">
        <v>90</v>
      </c>
      <c r="C23" s="84">
        <v>3500</v>
      </c>
      <c r="D23" s="84">
        <v>3500</v>
      </c>
      <c r="E23" s="84">
        <v>2109.39</v>
      </c>
      <c r="F23" s="84"/>
    </row>
    <row r="24" spans="1:6" ht="25.5" x14ac:dyDescent="0.2">
      <c r="A24" s="55" t="s">
        <v>91</v>
      </c>
      <c r="B24" s="56" t="s">
        <v>92</v>
      </c>
      <c r="C24" s="84">
        <v>94544</v>
      </c>
      <c r="D24" s="84">
        <v>94544</v>
      </c>
      <c r="E24" s="84">
        <v>24988.959999999999</v>
      </c>
      <c r="F24" s="84"/>
    </row>
    <row r="25" spans="1:6" x14ac:dyDescent="0.2">
      <c r="A25" s="55" t="s">
        <v>93</v>
      </c>
      <c r="B25" s="56" t="s">
        <v>94</v>
      </c>
      <c r="C25" s="84">
        <v>2000</v>
      </c>
      <c r="D25" s="84">
        <v>2000</v>
      </c>
      <c r="E25" s="84">
        <v>110</v>
      </c>
      <c r="F25" s="84"/>
    </row>
    <row r="26" spans="1:6" x14ac:dyDescent="0.2">
      <c r="A26" s="53" t="s">
        <v>95</v>
      </c>
      <c r="B26" s="54" t="s">
        <v>96</v>
      </c>
      <c r="C26" s="83">
        <f>C27+C28+C29+C30+C31+C32</f>
        <v>483832</v>
      </c>
      <c r="D26" s="83">
        <f>D27+D28+D29+D30+D31+D32</f>
        <v>483832</v>
      </c>
      <c r="E26" s="83">
        <f>E27+E28+E29+E30+E31+E32</f>
        <v>205327.74000000002</v>
      </c>
      <c r="F26" s="83">
        <f>(E26*100)/D26</f>
        <v>42.437817258883257</v>
      </c>
    </row>
    <row r="27" spans="1:6" x14ac:dyDescent="0.2">
      <c r="A27" s="55" t="s">
        <v>97</v>
      </c>
      <c r="B27" s="56" t="s">
        <v>98</v>
      </c>
      <c r="C27" s="84">
        <v>30800</v>
      </c>
      <c r="D27" s="84">
        <v>30800</v>
      </c>
      <c r="E27" s="84">
        <v>15324.12</v>
      </c>
      <c r="F27" s="84"/>
    </row>
    <row r="28" spans="1:6" x14ac:dyDescent="0.2">
      <c r="A28" s="55" t="s">
        <v>99</v>
      </c>
      <c r="B28" s="56" t="s">
        <v>100</v>
      </c>
      <c r="C28" s="84">
        <v>230664</v>
      </c>
      <c r="D28" s="84">
        <v>230664</v>
      </c>
      <c r="E28" s="84">
        <v>117398.92</v>
      </c>
      <c r="F28" s="84"/>
    </row>
    <row r="29" spans="1:6" x14ac:dyDescent="0.2">
      <c r="A29" s="55" t="s">
        <v>101</v>
      </c>
      <c r="B29" s="56" t="s">
        <v>102</v>
      </c>
      <c r="C29" s="84">
        <v>188468</v>
      </c>
      <c r="D29" s="84">
        <v>188468</v>
      </c>
      <c r="E29" s="84">
        <v>58800.160000000003</v>
      </c>
      <c r="F29" s="84"/>
    </row>
    <row r="30" spans="1:6" x14ac:dyDescent="0.2">
      <c r="A30" s="55" t="s">
        <v>103</v>
      </c>
      <c r="B30" s="56" t="s">
        <v>104</v>
      </c>
      <c r="C30" s="84">
        <v>28000</v>
      </c>
      <c r="D30" s="84">
        <v>28000</v>
      </c>
      <c r="E30" s="84">
        <v>9170.08</v>
      </c>
      <c r="F30" s="84"/>
    </row>
    <row r="31" spans="1:6" x14ac:dyDescent="0.2">
      <c r="A31" s="55" t="s">
        <v>105</v>
      </c>
      <c r="B31" s="56" t="s">
        <v>106</v>
      </c>
      <c r="C31" s="84">
        <v>4200</v>
      </c>
      <c r="D31" s="84">
        <v>4200</v>
      </c>
      <c r="E31" s="84">
        <v>3359.89</v>
      </c>
      <c r="F31" s="84"/>
    </row>
    <row r="32" spans="1:6" x14ac:dyDescent="0.2">
      <c r="A32" s="55" t="s">
        <v>107</v>
      </c>
      <c r="B32" s="56" t="s">
        <v>108</v>
      </c>
      <c r="C32" s="84">
        <v>1700</v>
      </c>
      <c r="D32" s="84">
        <v>1700</v>
      </c>
      <c r="E32" s="84">
        <v>1274.57</v>
      </c>
      <c r="F32" s="84"/>
    </row>
    <row r="33" spans="1:6" x14ac:dyDescent="0.2">
      <c r="A33" s="53" t="s">
        <v>109</v>
      </c>
      <c r="B33" s="54" t="s">
        <v>110</v>
      </c>
      <c r="C33" s="83">
        <f>C34+C35+C36+C37+C38+C39+C40+C41</f>
        <v>166073</v>
      </c>
      <c r="D33" s="83">
        <f>D34+D35+D36+D37+D38+D39+D40+D41</f>
        <v>166073</v>
      </c>
      <c r="E33" s="83">
        <f>E34+E35+E36+E37+E38+E39+E40+E41</f>
        <v>98500.450000000012</v>
      </c>
      <c r="F33" s="83">
        <f>(E33*100)/D33</f>
        <v>59.311537697277714</v>
      </c>
    </row>
    <row r="34" spans="1:6" x14ac:dyDescent="0.2">
      <c r="A34" s="55" t="s">
        <v>111</v>
      </c>
      <c r="B34" s="56" t="s">
        <v>112</v>
      </c>
      <c r="C34" s="84">
        <v>12150</v>
      </c>
      <c r="D34" s="84">
        <v>12150</v>
      </c>
      <c r="E34" s="84">
        <v>7551.14</v>
      </c>
      <c r="F34" s="84"/>
    </row>
    <row r="35" spans="1:6" x14ac:dyDescent="0.2">
      <c r="A35" s="55" t="s">
        <v>113</v>
      </c>
      <c r="B35" s="56" t="s">
        <v>114</v>
      </c>
      <c r="C35" s="84">
        <v>18300</v>
      </c>
      <c r="D35" s="84">
        <v>18300</v>
      </c>
      <c r="E35" s="84">
        <v>11881.37</v>
      </c>
      <c r="F35" s="84"/>
    </row>
    <row r="36" spans="1:6" x14ac:dyDescent="0.2">
      <c r="A36" s="55" t="s">
        <v>115</v>
      </c>
      <c r="B36" s="56" t="s">
        <v>116</v>
      </c>
      <c r="C36" s="84">
        <v>1000</v>
      </c>
      <c r="D36" s="84">
        <v>1000</v>
      </c>
      <c r="E36" s="84">
        <v>1017.7</v>
      </c>
      <c r="F36" s="84"/>
    </row>
    <row r="37" spans="1:6" x14ac:dyDescent="0.2">
      <c r="A37" s="55" t="s">
        <v>117</v>
      </c>
      <c r="B37" s="56" t="s">
        <v>118</v>
      </c>
      <c r="C37" s="84">
        <v>96700</v>
      </c>
      <c r="D37" s="84">
        <v>96700</v>
      </c>
      <c r="E37" s="84">
        <v>49526.9</v>
      </c>
      <c r="F37" s="84"/>
    </row>
    <row r="38" spans="1:6" x14ac:dyDescent="0.2">
      <c r="A38" s="55" t="s">
        <v>119</v>
      </c>
      <c r="B38" s="56" t="s">
        <v>120</v>
      </c>
      <c r="C38" s="84">
        <v>14886</v>
      </c>
      <c r="D38" s="84">
        <v>14886</v>
      </c>
      <c r="E38" s="84">
        <v>13267.2</v>
      </c>
      <c r="F38" s="84"/>
    </row>
    <row r="39" spans="1:6" x14ac:dyDescent="0.2">
      <c r="A39" s="55" t="s">
        <v>121</v>
      </c>
      <c r="B39" s="56" t="s">
        <v>122</v>
      </c>
      <c r="C39" s="84">
        <v>7800</v>
      </c>
      <c r="D39" s="84">
        <v>7800</v>
      </c>
      <c r="E39" s="84">
        <v>4528.32</v>
      </c>
      <c r="F39" s="84"/>
    </row>
    <row r="40" spans="1:6" x14ac:dyDescent="0.2">
      <c r="A40" s="55" t="s">
        <v>123</v>
      </c>
      <c r="B40" s="56" t="s">
        <v>124</v>
      </c>
      <c r="C40" s="84">
        <v>13272</v>
      </c>
      <c r="D40" s="84">
        <v>13272</v>
      </c>
      <c r="E40" s="84">
        <v>9618.0499999999993</v>
      </c>
      <c r="F40" s="84"/>
    </row>
    <row r="41" spans="1:6" x14ac:dyDescent="0.2">
      <c r="A41" s="55" t="s">
        <v>125</v>
      </c>
      <c r="B41" s="56" t="s">
        <v>126</v>
      </c>
      <c r="C41" s="84">
        <v>1965</v>
      </c>
      <c r="D41" s="84">
        <v>1965</v>
      </c>
      <c r="E41" s="84">
        <v>1109.77</v>
      </c>
      <c r="F41" s="84"/>
    </row>
    <row r="42" spans="1:6" x14ac:dyDescent="0.2">
      <c r="A42" s="53" t="s">
        <v>127</v>
      </c>
      <c r="B42" s="54" t="s">
        <v>128</v>
      </c>
      <c r="C42" s="83">
        <f>C43+C44+C45+C46+C47</f>
        <v>32072</v>
      </c>
      <c r="D42" s="83">
        <f>D43+D44+D45+D46+D47</f>
        <v>32072</v>
      </c>
      <c r="E42" s="83">
        <f>E43+E44+E45+E46+E47</f>
        <v>19207.190000000002</v>
      </c>
      <c r="F42" s="83">
        <f>(E42*100)/D42</f>
        <v>59.887721376901979</v>
      </c>
    </row>
    <row r="43" spans="1:6" x14ac:dyDescent="0.2">
      <c r="A43" s="55" t="s">
        <v>129</v>
      </c>
      <c r="B43" s="56" t="s">
        <v>130</v>
      </c>
      <c r="C43" s="84">
        <v>27672</v>
      </c>
      <c r="D43" s="84">
        <v>27672</v>
      </c>
      <c r="E43" s="84">
        <v>14300</v>
      </c>
      <c r="F43" s="84"/>
    </row>
    <row r="44" spans="1:6" x14ac:dyDescent="0.2">
      <c r="A44" s="55" t="s">
        <v>131</v>
      </c>
      <c r="B44" s="56" t="s">
        <v>132</v>
      </c>
      <c r="C44" s="84">
        <v>2800</v>
      </c>
      <c r="D44" s="84">
        <v>2800</v>
      </c>
      <c r="E44" s="84">
        <v>4208.3100000000004</v>
      </c>
      <c r="F44" s="84"/>
    </row>
    <row r="45" spans="1:6" x14ac:dyDescent="0.2">
      <c r="A45" s="55" t="s">
        <v>133</v>
      </c>
      <c r="B45" s="56" t="s">
        <v>134</v>
      </c>
      <c r="C45" s="84">
        <v>50</v>
      </c>
      <c r="D45" s="84">
        <v>50</v>
      </c>
      <c r="E45" s="84">
        <v>0</v>
      </c>
      <c r="F45" s="84"/>
    </row>
    <row r="46" spans="1:6" x14ac:dyDescent="0.2">
      <c r="A46" s="55" t="s">
        <v>135</v>
      </c>
      <c r="B46" s="56" t="s">
        <v>136</v>
      </c>
      <c r="C46" s="84">
        <v>600</v>
      </c>
      <c r="D46" s="84">
        <v>600</v>
      </c>
      <c r="E46" s="84">
        <v>254.88</v>
      </c>
      <c r="F46" s="84"/>
    </row>
    <row r="47" spans="1:6" x14ac:dyDescent="0.2">
      <c r="A47" s="55" t="s">
        <v>137</v>
      </c>
      <c r="B47" s="56" t="s">
        <v>128</v>
      </c>
      <c r="C47" s="84">
        <v>950</v>
      </c>
      <c r="D47" s="84">
        <v>950</v>
      </c>
      <c r="E47" s="84">
        <v>444</v>
      </c>
      <c r="F47" s="84"/>
    </row>
    <row r="48" spans="1:6" x14ac:dyDescent="0.2">
      <c r="A48" s="51" t="s">
        <v>138</v>
      </c>
      <c r="B48" s="52" t="s">
        <v>139</v>
      </c>
      <c r="C48" s="82">
        <f t="shared" ref="C48:E49" si="0">C49</f>
        <v>2212</v>
      </c>
      <c r="D48" s="82">
        <f t="shared" si="0"/>
        <v>2212</v>
      </c>
      <c r="E48" s="82">
        <f t="shared" si="0"/>
        <v>1180</v>
      </c>
      <c r="F48" s="81">
        <f>(E48*100)/D48</f>
        <v>53.34538878842676</v>
      </c>
    </row>
    <row r="49" spans="1:6" x14ac:dyDescent="0.2">
      <c r="A49" s="53" t="s">
        <v>140</v>
      </c>
      <c r="B49" s="54" t="s">
        <v>141</v>
      </c>
      <c r="C49" s="83">
        <f t="shared" si="0"/>
        <v>2212</v>
      </c>
      <c r="D49" s="83">
        <f t="shared" si="0"/>
        <v>2212</v>
      </c>
      <c r="E49" s="83">
        <f t="shared" si="0"/>
        <v>1180</v>
      </c>
      <c r="F49" s="83">
        <f>(E49*100)/D49</f>
        <v>53.34538878842676</v>
      </c>
    </row>
    <row r="50" spans="1:6" x14ac:dyDescent="0.2">
      <c r="A50" s="55" t="s">
        <v>142</v>
      </c>
      <c r="B50" s="56" t="s">
        <v>143</v>
      </c>
      <c r="C50" s="84">
        <v>2212</v>
      </c>
      <c r="D50" s="84">
        <v>2212</v>
      </c>
      <c r="E50" s="84">
        <v>1180</v>
      </c>
      <c r="F50" s="84"/>
    </row>
    <row r="51" spans="1:6" x14ac:dyDescent="0.2">
      <c r="A51" s="49" t="s">
        <v>144</v>
      </c>
      <c r="B51" s="50" t="s">
        <v>145</v>
      </c>
      <c r="C51" s="80">
        <f>C52+C58</f>
        <v>433500</v>
      </c>
      <c r="D51" s="80">
        <f>D52+D58</f>
        <v>433500</v>
      </c>
      <c r="E51" s="80">
        <f>E52+E58</f>
        <v>19787.599999999999</v>
      </c>
      <c r="F51" s="81">
        <f>(E51*100)/D51</f>
        <v>4.5646136101499417</v>
      </c>
    </row>
    <row r="52" spans="1:6" x14ac:dyDescent="0.2">
      <c r="A52" s="51" t="s">
        <v>146</v>
      </c>
      <c r="B52" s="52" t="s">
        <v>147</v>
      </c>
      <c r="C52" s="82">
        <f>C53</f>
        <v>33500</v>
      </c>
      <c r="D52" s="82">
        <f>D53</f>
        <v>33500</v>
      </c>
      <c r="E52" s="82">
        <f>E53</f>
        <v>18308.809999999998</v>
      </c>
      <c r="F52" s="81">
        <f>(E52*100)/D52</f>
        <v>54.653164179104472</v>
      </c>
    </row>
    <row r="53" spans="1:6" x14ac:dyDescent="0.2">
      <c r="A53" s="53" t="s">
        <v>148</v>
      </c>
      <c r="B53" s="54" t="s">
        <v>149</v>
      </c>
      <c r="C53" s="83">
        <f>C54+C55+C56+C57</f>
        <v>33500</v>
      </c>
      <c r="D53" s="83">
        <f>D54+D55+D56+D57</f>
        <v>33500</v>
      </c>
      <c r="E53" s="83">
        <f>E54+E55+E56+E57</f>
        <v>18308.809999999998</v>
      </c>
      <c r="F53" s="83">
        <f>(E53*100)/D53</f>
        <v>54.653164179104472</v>
      </c>
    </row>
    <row r="54" spans="1:6" x14ac:dyDescent="0.2">
      <c r="A54" s="55" t="s">
        <v>150</v>
      </c>
      <c r="B54" s="56" t="s">
        <v>151</v>
      </c>
      <c r="C54" s="84">
        <v>20000</v>
      </c>
      <c r="D54" s="84">
        <v>20000</v>
      </c>
      <c r="E54" s="84">
        <v>3084.81</v>
      </c>
      <c r="F54" s="84"/>
    </row>
    <row r="55" spans="1:6" x14ac:dyDescent="0.2">
      <c r="A55" s="55" t="s">
        <v>152</v>
      </c>
      <c r="B55" s="56" t="s">
        <v>153</v>
      </c>
      <c r="C55" s="84">
        <v>4500</v>
      </c>
      <c r="D55" s="84">
        <v>4500</v>
      </c>
      <c r="E55" s="84">
        <v>2368.75</v>
      </c>
      <c r="F55" s="84"/>
    </row>
    <row r="56" spans="1:6" x14ac:dyDescent="0.2">
      <c r="A56" s="55" t="s">
        <v>154</v>
      </c>
      <c r="B56" s="56" t="s">
        <v>155</v>
      </c>
      <c r="C56" s="84">
        <v>9000</v>
      </c>
      <c r="D56" s="84">
        <v>9000</v>
      </c>
      <c r="E56" s="84">
        <v>10218.879999999999</v>
      </c>
      <c r="F56" s="84"/>
    </row>
    <row r="57" spans="1:6" x14ac:dyDescent="0.2">
      <c r="A57" s="55" t="s">
        <v>156</v>
      </c>
      <c r="B57" s="56" t="s">
        <v>157</v>
      </c>
      <c r="C57" s="84">
        <v>0</v>
      </c>
      <c r="D57" s="84">
        <v>0</v>
      </c>
      <c r="E57" s="84">
        <v>2636.37</v>
      </c>
      <c r="F57" s="84"/>
    </row>
    <row r="58" spans="1:6" x14ac:dyDescent="0.2">
      <c r="A58" s="51" t="s">
        <v>162</v>
      </c>
      <c r="B58" s="52" t="s">
        <v>163</v>
      </c>
      <c r="C58" s="82">
        <f t="shared" ref="C58:E59" si="1">C59</f>
        <v>400000</v>
      </c>
      <c r="D58" s="82">
        <f t="shared" si="1"/>
        <v>400000</v>
      </c>
      <c r="E58" s="82">
        <f t="shared" si="1"/>
        <v>1478.79</v>
      </c>
      <c r="F58" s="81">
        <f>(E58*100)/D58</f>
        <v>0.36969750000000001</v>
      </c>
    </row>
    <row r="59" spans="1:6" ht="25.5" x14ac:dyDescent="0.2">
      <c r="A59" s="53" t="s">
        <v>164</v>
      </c>
      <c r="B59" s="54" t="s">
        <v>165</v>
      </c>
      <c r="C59" s="83">
        <f t="shared" si="1"/>
        <v>400000</v>
      </c>
      <c r="D59" s="83">
        <f t="shared" si="1"/>
        <v>400000</v>
      </c>
      <c r="E59" s="83">
        <f t="shared" si="1"/>
        <v>1478.79</v>
      </c>
      <c r="F59" s="83">
        <f>(E59*100)/D59</f>
        <v>0.36969750000000001</v>
      </c>
    </row>
    <row r="60" spans="1:6" x14ac:dyDescent="0.2">
      <c r="A60" s="55" t="s">
        <v>166</v>
      </c>
      <c r="B60" s="56" t="s">
        <v>165</v>
      </c>
      <c r="C60" s="84">
        <v>400000</v>
      </c>
      <c r="D60" s="84">
        <v>400000</v>
      </c>
      <c r="E60" s="84">
        <v>1478.79</v>
      </c>
      <c r="F60" s="84"/>
    </row>
    <row r="61" spans="1:6" x14ac:dyDescent="0.2">
      <c r="A61" s="49" t="s">
        <v>50</v>
      </c>
      <c r="B61" s="50" t="s">
        <v>51</v>
      </c>
      <c r="C61" s="80">
        <f t="shared" ref="C61:E62" si="2">C62</f>
        <v>4874643</v>
      </c>
      <c r="D61" s="80">
        <f t="shared" si="2"/>
        <v>4874643</v>
      </c>
      <c r="E61" s="80">
        <f t="shared" si="2"/>
        <v>2065482.29</v>
      </c>
      <c r="F61" s="81">
        <f>(E61*100)/D61</f>
        <v>42.371970419167106</v>
      </c>
    </row>
    <row r="62" spans="1:6" x14ac:dyDescent="0.2">
      <c r="A62" s="51" t="s">
        <v>58</v>
      </c>
      <c r="B62" s="52" t="s">
        <v>59</v>
      </c>
      <c r="C62" s="82">
        <f t="shared" si="2"/>
        <v>4874643</v>
      </c>
      <c r="D62" s="82">
        <f t="shared" si="2"/>
        <v>4874643</v>
      </c>
      <c r="E62" s="82">
        <f t="shared" si="2"/>
        <v>2065482.29</v>
      </c>
      <c r="F62" s="81">
        <f>(E62*100)/D62</f>
        <v>42.371970419167106</v>
      </c>
    </row>
    <row r="63" spans="1:6" ht="25.5" x14ac:dyDescent="0.2">
      <c r="A63" s="53" t="s">
        <v>60</v>
      </c>
      <c r="B63" s="54" t="s">
        <v>61</v>
      </c>
      <c r="C63" s="83">
        <f>C64+C65</f>
        <v>4874643</v>
      </c>
      <c r="D63" s="83">
        <f>D64+D65</f>
        <v>4874643</v>
      </c>
      <c r="E63" s="83">
        <f>E64+E65</f>
        <v>2065482.29</v>
      </c>
      <c r="F63" s="83">
        <f>(E63*100)/D63</f>
        <v>42.371970419167106</v>
      </c>
    </row>
    <row r="64" spans="1:6" x14ac:dyDescent="0.2">
      <c r="A64" s="55" t="s">
        <v>62</v>
      </c>
      <c r="B64" s="56" t="s">
        <v>63</v>
      </c>
      <c r="C64" s="84">
        <v>4441143</v>
      </c>
      <c r="D64" s="84">
        <v>4441143</v>
      </c>
      <c r="E64" s="84">
        <v>2045694.69</v>
      </c>
      <c r="F64" s="84"/>
    </row>
    <row r="65" spans="1:6" ht="25.5" x14ac:dyDescent="0.2">
      <c r="A65" s="55" t="s">
        <v>64</v>
      </c>
      <c r="B65" s="56" t="s">
        <v>65</v>
      </c>
      <c r="C65" s="84">
        <v>433500</v>
      </c>
      <c r="D65" s="84">
        <v>433500</v>
      </c>
      <c r="E65" s="84">
        <v>19787.599999999999</v>
      </c>
      <c r="F65" s="84"/>
    </row>
    <row r="66" spans="1:6" x14ac:dyDescent="0.2">
      <c r="A66" s="48" t="s">
        <v>177</v>
      </c>
      <c r="B66" s="48" t="s">
        <v>183</v>
      </c>
      <c r="C66" s="78"/>
      <c r="D66" s="78"/>
      <c r="E66" s="78"/>
      <c r="F66" s="79" t="e">
        <f>(E66*100)/D66</f>
        <v>#DIV/0!</v>
      </c>
    </row>
    <row r="67" spans="1:6" ht="38.25" x14ac:dyDescent="0.2">
      <c r="A67" s="47" t="s">
        <v>184</v>
      </c>
      <c r="B67" s="47" t="s">
        <v>185</v>
      </c>
      <c r="C67" s="47" t="s">
        <v>43</v>
      </c>
      <c r="D67" s="47" t="s">
        <v>180</v>
      </c>
      <c r="E67" s="47" t="s">
        <v>181</v>
      </c>
      <c r="F67" s="47" t="s">
        <v>182</v>
      </c>
    </row>
    <row r="68" spans="1:6" x14ac:dyDescent="0.2">
      <c r="A68" s="49" t="s">
        <v>66</v>
      </c>
      <c r="B68" s="50" t="s">
        <v>67</v>
      </c>
      <c r="C68" s="80">
        <f>C69+C93</f>
        <v>56300</v>
      </c>
      <c r="D68" s="80">
        <f>D69+D93</f>
        <v>56300</v>
      </c>
      <c r="E68" s="80">
        <f>E69+E93</f>
        <v>16482.91</v>
      </c>
      <c r="F68" s="81">
        <f>(E68*100)/D68</f>
        <v>29.276927175843696</v>
      </c>
    </row>
    <row r="69" spans="1:6" x14ac:dyDescent="0.2">
      <c r="A69" s="51" t="s">
        <v>85</v>
      </c>
      <c r="B69" s="52" t="s">
        <v>86</v>
      </c>
      <c r="C69" s="82">
        <f>C70+C73+C80+C88</f>
        <v>56030</v>
      </c>
      <c r="D69" s="82">
        <f>D70+D73+D80+D88</f>
        <v>56030</v>
      </c>
      <c r="E69" s="82">
        <f>E70+E73+E80+E88</f>
        <v>16333.54</v>
      </c>
      <c r="F69" s="81">
        <f>(E69*100)/D69</f>
        <v>29.151418882741389</v>
      </c>
    </row>
    <row r="70" spans="1:6" x14ac:dyDescent="0.2">
      <c r="A70" s="53" t="s">
        <v>87</v>
      </c>
      <c r="B70" s="54" t="s">
        <v>88</v>
      </c>
      <c r="C70" s="83">
        <f>C71+C72</f>
        <v>800</v>
      </c>
      <c r="D70" s="83">
        <f>D71+D72</f>
        <v>800</v>
      </c>
      <c r="E70" s="83">
        <f>E71+E72</f>
        <v>0</v>
      </c>
      <c r="F70" s="83">
        <f>(E70*100)/D70</f>
        <v>0</v>
      </c>
    </row>
    <row r="71" spans="1:6" x14ac:dyDescent="0.2">
      <c r="A71" s="55" t="s">
        <v>89</v>
      </c>
      <c r="B71" s="56" t="s">
        <v>90</v>
      </c>
      <c r="C71" s="84">
        <v>300</v>
      </c>
      <c r="D71" s="84">
        <v>300</v>
      </c>
      <c r="E71" s="84">
        <v>0</v>
      </c>
      <c r="F71" s="84"/>
    </row>
    <row r="72" spans="1:6" x14ac:dyDescent="0.2">
      <c r="A72" s="55" t="s">
        <v>93</v>
      </c>
      <c r="B72" s="56" t="s">
        <v>94</v>
      </c>
      <c r="C72" s="84">
        <v>500</v>
      </c>
      <c r="D72" s="84">
        <v>500</v>
      </c>
      <c r="E72" s="84">
        <v>0</v>
      </c>
      <c r="F72" s="84"/>
    </row>
    <row r="73" spans="1:6" x14ac:dyDescent="0.2">
      <c r="A73" s="53" t="s">
        <v>95</v>
      </c>
      <c r="B73" s="54" t="s">
        <v>96</v>
      </c>
      <c r="C73" s="83">
        <f>C74+C75+C76+C77+C78+C79</f>
        <v>33500</v>
      </c>
      <c r="D73" s="83">
        <f>D74+D75+D76+D77+D78+D79</f>
        <v>33500</v>
      </c>
      <c r="E73" s="83">
        <f>E74+E75+E76+E77+E78+E79</f>
        <v>13873.38</v>
      </c>
      <c r="F73" s="83">
        <f>(E73*100)/D73</f>
        <v>41.413074626865672</v>
      </c>
    </row>
    <row r="74" spans="1:6" x14ac:dyDescent="0.2">
      <c r="A74" s="55" t="s">
        <v>97</v>
      </c>
      <c r="B74" s="56" t="s">
        <v>98</v>
      </c>
      <c r="C74" s="84">
        <v>1000</v>
      </c>
      <c r="D74" s="84">
        <v>1000</v>
      </c>
      <c r="E74" s="84">
        <v>194.88</v>
      </c>
      <c r="F74" s="84"/>
    </row>
    <row r="75" spans="1:6" x14ac:dyDescent="0.2">
      <c r="A75" s="55" t="s">
        <v>99</v>
      </c>
      <c r="B75" s="56" t="s">
        <v>100</v>
      </c>
      <c r="C75" s="84">
        <v>23500</v>
      </c>
      <c r="D75" s="84">
        <v>23500</v>
      </c>
      <c r="E75" s="84">
        <v>13678.5</v>
      </c>
      <c r="F75" s="84"/>
    </row>
    <row r="76" spans="1:6" x14ac:dyDescent="0.2">
      <c r="A76" s="55" t="s">
        <v>101</v>
      </c>
      <c r="B76" s="56" t="s">
        <v>102</v>
      </c>
      <c r="C76" s="84">
        <v>1000</v>
      </c>
      <c r="D76" s="84">
        <v>1000</v>
      </c>
      <c r="E76" s="84">
        <v>0</v>
      </c>
      <c r="F76" s="84"/>
    </row>
    <row r="77" spans="1:6" x14ac:dyDescent="0.2">
      <c r="A77" s="55" t="s">
        <v>103</v>
      </c>
      <c r="B77" s="56" t="s">
        <v>104</v>
      </c>
      <c r="C77" s="84">
        <v>6000</v>
      </c>
      <c r="D77" s="84">
        <v>6000</v>
      </c>
      <c r="E77" s="84">
        <v>0</v>
      </c>
      <c r="F77" s="84"/>
    </row>
    <row r="78" spans="1:6" x14ac:dyDescent="0.2">
      <c r="A78" s="55" t="s">
        <v>105</v>
      </c>
      <c r="B78" s="56" t="s">
        <v>106</v>
      </c>
      <c r="C78" s="84">
        <v>1500</v>
      </c>
      <c r="D78" s="84">
        <v>1500</v>
      </c>
      <c r="E78" s="84">
        <v>0</v>
      </c>
      <c r="F78" s="84"/>
    </row>
    <row r="79" spans="1:6" x14ac:dyDescent="0.2">
      <c r="A79" s="55" t="s">
        <v>107</v>
      </c>
      <c r="B79" s="56" t="s">
        <v>108</v>
      </c>
      <c r="C79" s="84">
        <v>500</v>
      </c>
      <c r="D79" s="84">
        <v>500</v>
      </c>
      <c r="E79" s="84">
        <v>0</v>
      </c>
      <c r="F79" s="84"/>
    </row>
    <row r="80" spans="1:6" x14ac:dyDescent="0.2">
      <c r="A80" s="53" t="s">
        <v>109</v>
      </c>
      <c r="B80" s="54" t="s">
        <v>110</v>
      </c>
      <c r="C80" s="83">
        <f>C81+C82+C83+C84+C85+C86+C87</f>
        <v>11000</v>
      </c>
      <c r="D80" s="83">
        <f>D81+D82+D83+D84+D85+D86+D87</f>
        <v>11000</v>
      </c>
      <c r="E80" s="83">
        <f>E81+E82+E83+E84+E85+E86+E87</f>
        <v>1079.7</v>
      </c>
      <c r="F80" s="83">
        <f>(E80*100)/D80</f>
        <v>9.8154545454545463</v>
      </c>
    </row>
    <row r="81" spans="1:6" x14ac:dyDescent="0.2">
      <c r="A81" s="55" t="s">
        <v>111</v>
      </c>
      <c r="B81" s="56" t="s">
        <v>112</v>
      </c>
      <c r="C81" s="84">
        <v>700</v>
      </c>
      <c r="D81" s="84">
        <v>700</v>
      </c>
      <c r="E81" s="84">
        <v>920.17</v>
      </c>
      <c r="F81" s="84"/>
    </row>
    <row r="82" spans="1:6" x14ac:dyDescent="0.2">
      <c r="A82" s="55" t="s">
        <v>113</v>
      </c>
      <c r="B82" s="56" t="s">
        <v>114</v>
      </c>
      <c r="C82" s="84">
        <v>1500</v>
      </c>
      <c r="D82" s="84">
        <v>1500</v>
      </c>
      <c r="E82" s="84">
        <v>0</v>
      </c>
      <c r="F82" s="84"/>
    </row>
    <row r="83" spans="1:6" x14ac:dyDescent="0.2">
      <c r="A83" s="55" t="s">
        <v>115</v>
      </c>
      <c r="B83" s="56" t="s">
        <v>116</v>
      </c>
      <c r="C83" s="84">
        <v>0</v>
      </c>
      <c r="D83" s="84">
        <v>0</v>
      </c>
      <c r="E83" s="84">
        <v>0</v>
      </c>
      <c r="F83" s="84"/>
    </row>
    <row r="84" spans="1:6" x14ac:dyDescent="0.2">
      <c r="A84" s="55" t="s">
        <v>117</v>
      </c>
      <c r="B84" s="56" t="s">
        <v>118</v>
      </c>
      <c r="C84" s="84">
        <v>1000</v>
      </c>
      <c r="D84" s="84">
        <v>1000</v>
      </c>
      <c r="E84" s="84">
        <v>0</v>
      </c>
      <c r="F84" s="84"/>
    </row>
    <row r="85" spans="1:6" x14ac:dyDescent="0.2">
      <c r="A85" s="55" t="s">
        <v>121</v>
      </c>
      <c r="B85" s="56" t="s">
        <v>122</v>
      </c>
      <c r="C85" s="84">
        <v>6500</v>
      </c>
      <c r="D85" s="84">
        <v>6500</v>
      </c>
      <c r="E85" s="84">
        <v>0</v>
      </c>
      <c r="F85" s="84"/>
    </row>
    <row r="86" spans="1:6" x14ac:dyDescent="0.2">
      <c r="A86" s="55" t="s">
        <v>123</v>
      </c>
      <c r="B86" s="56" t="s">
        <v>124</v>
      </c>
      <c r="C86" s="84">
        <v>1000</v>
      </c>
      <c r="D86" s="84">
        <v>1000</v>
      </c>
      <c r="E86" s="84">
        <v>0</v>
      </c>
      <c r="F86" s="84"/>
    </row>
    <row r="87" spans="1:6" x14ac:dyDescent="0.2">
      <c r="A87" s="55" t="s">
        <v>125</v>
      </c>
      <c r="B87" s="56" t="s">
        <v>126</v>
      </c>
      <c r="C87" s="84">
        <v>300</v>
      </c>
      <c r="D87" s="84">
        <v>300</v>
      </c>
      <c r="E87" s="84">
        <v>159.53</v>
      </c>
      <c r="F87" s="84"/>
    </row>
    <row r="88" spans="1:6" x14ac:dyDescent="0.2">
      <c r="A88" s="53" t="s">
        <v>127</v>
      </c>
      <c r="B88" s="54" t="s">
        <v>128</v>
      </c>
      <c r="C88" s="83">
        <f>C89+C90+C91+C92</f>
        <v>10730</v>
      </c>
      <c r="D88" s="83">
        <f>D89+D90+D91+D92</f>
        <v>10730</v>
      </c>
      <c r="E88" s="83">
        <f>E89+E90+E91+E92</f>
        <v>1380.46</v>
      </c>
      <c r="F88" s="83">
        <f>(E88*100)/D88</f>
        <v>12.865424044734389</v>
      </c>
    </row>
    <row r="89" spans="1:6" x14ac:dyDescent="0.2">
      <c r="A89" s="55" t="s">
        <v>129</v>
      </c>
      <c r="B89" s="56" t="s">
        <v>130</v>
      </c>
      <c r="C89" s="84">
        <v>10000</v>
      </c>
      <c r="D89" s="84">
        <v>10000</v>
      </c>
      <c r="E89" s="84">
        <v>425.82</v>
      </c>
      <c r="F89" s="84"/>
    </row>
    <row r="90" spans="1:6" x14ac:dyDescent="0.2">
      <c r="A90" s="55" t="s">
        <v>131</v>
      </c>
      <c r="B90" s="56" t="s">
        <v>132</v>
      </c>
      <c r="C90" s="84">
        <v>450</v>
      </c>
      <c r="D90" s="84">
        <v>450</v>
      </c>
      <c r="E90" s="84">
        <v>0</v>
      </c>
      <c r="F90" s="84"/>
    </row>
    <row r="91" spans="1:6" x14ac:dyDescent="0.2">
      <c r="A91" s="55" t="s">
        <v>133</v>
      </c>
      <c r="B91" s="56" t="s">
        <v>134</v>
      </c>
      <c r="C91" s="84">
        <v>30</v>
      </c>
      <c r="D91" s="84">
        <v>30</v>
      </c>
      <c r="E91" s="84">
        <v>0</v>
      </c>
      <c r="F91" s="84"/>
    </row>
    <row r="92" spans="1:6" x14ac:dyDescent="0.2">
      <c r="A92" s="55" t="s">
        <v>137</v>
      </c>
      <c r="B92" s="56" t="s">
        <v>128</v>
      </c>
      <c r="C92" s="84">
        <v>250</v>
      </c>
      <c r="D92" s="84">
        <v>250</v>
      </c>
      <c r="E92" s="84">
        <v>954.64</v>
      </c>
      <c r="F92" s="84"/>
    </row>
    <row r="93" spans="1:6" x14ac:dyDescent="0.2">
      <c r="A93" s="51" t="s">
        <v>138</v>
      </c>
      <c r="B93" s="52" t="s">
        <v>139</v>
      </c>
      <c r="C93" s="82">
        <f t="shared" ref="C93:E94" si="3">C94</f>
        <v>270</v>
      </c>
      <c r="D93" s="82">
        <f t="shared" si="3"/>
        <v>270</v>
      </c>
      <c r="E93" s="82">
        <f t="shared" si="3"/>
        <v>149.37</v>
      </c>
      <c r="F93" s="81">
        <f>(E93*100)/D93</f>
        <v>55.322222222222223</v>
      </c>
    </row>
    <row r="94" spans="1:6" x14ac:dyDescent="0.2">
      <c r="A94" s="53" t="s">
        <v>140</v>
      </c>
      <c r="B94" s="54" t="s">
        <v>141</v>
      </c>
      <c r="C94" s="83">
        <f t="shared" si="3"/>
        <v>270</v>
      </c>
      <c r="D94" s="83">
        <f t="shared" si="3"/>
        <v>270</v>
      </c>
      <c r="E94" s="83">
        <f t="shared" si="3"/>
        <v>149.37</v>
      </c>
      <c r="F94" s="83">
        <f>(E94*100)/D94</f>
        <v>55.322222222222223</v>
      </c>
    </row>
    <row r="95" spans="1:6" x14ac:dyDescent="0.2">
      <c r="A95" s="55" t="s">
        <v>142</v>
      </c>
      <c r="B95" s="56" t="s">
        <v>143</v>
      </c>
      <c r="C95" s="84">
        <v>270</v>
      </c>
      <c r="D95" s="84">
        <v>270</v>
      </c>
      <c r="E95" s="84">
        <v>149.37</v>
      </c>
      <c r="F95" s="84"/>
    </row>
    <row r="96" spans="1:6" x14ac:dyDescent="0.2">
      <c r="A96" s="49" t="s">
        <v>144</v>
      </c>
      <c r="B96" s="50" t="s">
        <v>145</v>
      </c>
      <c r="C96" s="80">
        <f t="shared" ref="C96:E98" si="4">C97</f>
        <v>0</v>
      </c>
      <c r="D96" s="80">
        <f t="shared" si="4"/>
        <v>0</v>
      </c>
      <c r="E96" s="80">
        <f t="shared" si="4"/>
        <v>230</v>
      </c>
      <c r="F96" s="81" t="e">
        <f>(E96*100)/D96</f>
        <v>#DIV/0!</v>
      </c>
    </row>
    <row r="97" spans="1:6" x14ac:dyDescent="0.2">
      <c r="A97" s="51" t="s">
        <v>146</v>
      </c>
      <c r="B97" s="52" t="s">
        <v>147</v>
      </c>
      <c r="C97" s="82">
        <f t="shared" si="4"/>
        <v>0</v>
      </c>
      <c r="D97" s="82">
        <f t="shared" si="4"/>
        <v>0</v>
      </c>
      <c r="E97" s="82">
        <f t="shared" si="4"/>
        <v>230</v>
      </c>
      <c r="F97" s="81" t="e">
        <f>(E97*100)/D97</f>
        <v>#DIV/0!</v>
      </c>
    </row>
    <row r="98" spans="1:6" x14ac:dyDescent="0.2">
      <c r="A98" s="53" t="s">
        <v>148</v>
      </c>
      <c r="B98" s="54" t="s">
        <v>149</v>
      </c>
      <c r="C98" s="83">
        <f t="shared" si="4"/>
        <v>0</v>
      </c>
      <c r="D98" s="83">
        <f t="shared" si="4"/>
        <v>0</v>
      </c>
      <c r="E98" s="83">
        <f t="shared" si="4"/>
        <v>230</v>
      </c>
      <c r="F98" s="83" t="e">
        <f>(E98*100)/D98</f>
        <v>#DIV/0!</v>
      </c>
    </row>
    <row r="99" spans="1:6" x14ac:dyDescent="0.2">
      <c r="A99" s="55" t="s">
        <v>150</v>
      </c>
      <c r="B99" s="56" t="s">
        <v>151</v>
      </c>
      <c r="C99" s="84">
        <v>0</v>
      </c>
      <c r="D99" s="84">
        <v>0</v>
      </c>
      <c r="E99" s="84">
        <v>230</v>
      </c>
      <c r="F99" s="84"/>
    </row>
    <row r="100" spans="1:6" x14ac:dyDescent="0.2">
      <c r="A100" s="49" t="s">
        <v>50</v>
      </c>
      <c r="B100" s="50" t="s">
        <v>51</v>
      </c>
      <c r="C100" s="80">
        <f t="shared" ref="C100:E101" si="5">C101</f>
        <v>56300</v>
      </c>
      <c r="D100" s="80">
        <f t="shared" si="5"/>
        <v>56300</v>
      </c>
      <c r="E100" s="80">
        <f>E101+E104</f>
        <v>26512.17</v>
      </c>
      <c r="F100" s="81">
        <f>(E100*100)/D100</f>
        <v>47.090888099467143</v>
      </c>
    </row>
    <row r="101" spans="1:6" x14ac:dyDescent="0.2">
      <c r="A101" s="51" t="s">
        <v>52</v>
      </c>
      <c r="B101" s="52" t="s">
        <v>53</v>
      </c>
      <c r="C101" s="82">
        <f t="shared" si="5"/>
        <v>56300</v>
      </c>
      <c r="D101" s="82">
        <f t="shared" si="5"/>
        <v>56300</v>
      </c>
      <c r="E101" s="82">
        <f t="shared" si="5"/>
        <v>20568.55</v>
      </c>
      <c r="F101" s="81">
        <f>(E101*100)/D101</f>
        <v>36.533836589698048</v>
      </c>
    </row>
    <row r="102" spans="1:6" x14ac:dyDescent="0.2">
      <c r="A102" s="53" t="s">
        <v>54</v>
      </c>
      <c r="B102" s="54" t="s">
        <v>55</v>
      </c>
      <c r="C102" s="83">
        <f>C103</f>
        <v>56300</v>
      </c>
      <c r="D102" s="83">
        <f>D103</f>
        <v>56300</v>
      </c>
      <c r="E102" s="83">
        <f>E103</f>
        <v>20568.55</v>
      </c>
      <c r="F102" s="83">
        <f>(E102*100)/D102</f>
        <v>36.533836589698048</v>
      </c>
    </row>
    <row r="103" spans="1:6" x14ac:dyDescent="0.2">
      <c r="A103" s="55" t="s">
        <v>56</v>
      </c>
      <c r="B103" s="56" t="s">
        <v>57</v>
      </c>
      <c r="C103" s="84">
        <v>56300</v>
      </c>
      <c r="D103" s="84">
        <v>56300</v>
      </c>
      <c r="E103" s="84">
        <v>20568.55</v>
      </c>
      <c r="F103" s="84"/>
    </row>
    <row r="104" spans="1:6" x14ac:dyDescent="0.2">
      <c r="A104" s="95" t="s">
        <v>187</v>
      </c>
      <c r="B104" s="96" t="s">
        <v>188</v>
      </c>
      <c r="C104" s="97">
        <v>0</v>
      </c>
      <c r="D104" s="97">
        <v>0</v>
      </c>
      <c r="E104" s="97">
        <f>E105</f>
        <v>5943.62</v>
      </c>
      <c r="F104" s="97"/>
    </row>
    <row r="105" spans="1:6" x14ac:dyDescent="0.2">
      <c r="A105" s="98" t="s">
        <v>189</v>
      </c>
      <c r="B105" s="99" t="s">
        <v>190</v>
      </c>
      <c r="C105" s="100">
        <v>0</v>
      </c>
      <c r="D105" s="100">
        <v>0</v>
      </c>
      <c r="E105" s="100">
        <f>E106</f>
        <v>5943.62</v>
      </c>
      <c r="F105" s="100"/>
    </row>
    <row r="106" spans="1:6" x14ac:dyDescent="0.2">
      <c r="A106" s="102" t="s">
        <v>191</v>
      </c>
      <c r="B106" s="103" t="s">
        <v>190</v>
      </c>
      <c r="C106" s="101"/>
      <c r="D106" s="101"/>
      <c r="E106" s="101">
        <v>5943.62</v>
      </c>
      <c r="F106" s="101"/>
    </row>
    <row r="107" spans="1:6" x14ac:dyDescent="0.2">
      <c r="A107" s="48" t="s">
        <v>68</v>
      </c>
      <c r="B107" s="48" t="s">
        <v>186</v>
      </c>
      <c r="C107" s="78"/>
      <c r="D107" s="78"/>
      <c r="E107" s="78"/>
      <c r="F107" s="79" t="e">
        <f>(E107*100)/D107</f>
        <v>#DIV/0!</v>
      </c>
    </row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s="57" customFormat="1" x14ac:dyDescent="0.2"/>
    <row r="1241" spans="1:3" s="57" customFormat="1" x14ac:dyDescent="0.2"/>
    <row r="1242" spans="1:3" s="57" customFormat="1" x14ac:dyDescent="0.2"/>
    <row r="1243" spans="1:3" s="57" customFormat="1" x14ac:dyDescent="0.2"/>
    <row r="1244" spans="1:3" s="57" customFormat="1" x14ac:dyDescent="0.2"/>
    <row r="1245" spans="1:3" s="57" customFormat="1" x14ac:dyDescent="0.2"/>
    <row r="1246" spans="1:3" s="57" customFormat="1" x14ac:dyDescent="0.2"/>
    <row r="1247" spans="1:3" s="57" customFormat="1" x14ac:dyDescent="0.2"/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Moira Andreani</cp:lastModifiedBy>
  <cp:lastPrinted>2025-07-22T10:57:06Z</cp:lastPrinted>
  <dcterms:created xsi:type="dcterms:W3CDTF">2022-08-12T12:51:27Z</dcterms:created>
  <dcterms:modified xsi:type="dcterms:W3CDTF">2025-07-25T12:11:51Z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